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6720" activeTab="3"/>
  </bookViews>
  <sheets>
    <sheet name="statement changes in equity" sheetId="1" r:id="rId1"/>
    <sheet name="cash flow" sheetId="2" r:id="rId2"/>
    <sheet name="profit &amp; loss" sheetId="3" r:id="rId3"/>
    <sheet name="KLSE-B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un">#REF!</definedName>
    <definedName name="p_1">#REF!</definedName>
    <definedName name="p_2">#REF!</definedName>
    <definedName name="P_3" localSheetId="3">#REF!</definedName>
    <definedName name="P_3" localSheetId="2">#REF!</definedName>
    <definedName name="P_3" localSheetId="0">#REF!</definedName>
    <definedName name="P_3">#REF!</definedName>
    <definedName name="P_4" localSheetId="3">#REF!</definedName>
    <definedName name="P_4" localSheetId="2">#REF!</definedName>
    <definedName name="P_4" localSheetId="0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_xlnm.Print_Area" localSheetId="1">'cash flow'!$A$1:$K$46</definedName>
    <definedName name="_xlnm.Print_Area" localSheetId="3">'KLSE-BS'!$C$1:$H$48</definedName>
    <definedName name="_xlnm.Print_Area" localSheetId="2">'profit &amp; loss'!$C$1:$I$40</definedName>
    <definedName name="_xlnm.Print_Area" localSheetId="0">'statement changes in equity'!$A$1:$I$37</definedName>
    <definedName name="Print_Area_MI" localSheetId="3">#REF!</definedName>
    <definedName name="Print_Area_MI" localSheetId="2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<sst xmlns="http://schemas.openxmlformats.org/spreadsheetml/2006/main" count="166" uniqueCount="127">
  <si>
    <t>CONDENSED  CONSOLIDATED STATEMENT OF CHANGES IN EQUITY FOR THE PERIOD</t>
  </si>
  <si>
    <t>ENDED 31 DECEMBER 2003</t>
  </si>
  <si>
    <t>Share</t>
  </si>
  <si>
    <t>Exchange</t>
  </si>
  <si>
    <t>Retained</t>
  </si>
  <si>
    <t>Dividend</t>
  </si>
  <si>
    <t>Capital</t>
  </si>
  <si>
    <t>Premium</t>
  </si>
  <si>
    <t>Reserve</t>
  </si>
  <si>
    <t>Profit</t>
  </si>
  <si>
    <t>Proposed</t>
  </si>
  <si>
    <t>Total</t>
  </si>
  <si>
    <t>RM'000</t>
  </si>
  <si>
    <t>Current Year-To-Date</t>
  </si>
  <si>
    <t>At 1 July 2003</t>
  </si>
  <si>
    <t>Foreign currency</t>
  </si>
  <si>
    <t xml:space="preserve">  translation difference</t>
  </si>
  <si>
    <t>Net profit for the period</t>
  </si>
  <si>
    <t>Dividend paid</t>
  </si>
  <si>
    <t>At 31 December 2003</t>
  </si>
  <si>
    <t>Preceding Year Corresponding Period</t>
  </si>
  <si>
    <t>At 1 July 2002</t>
  </si>
  <si>
    <t>Arising from disposal of</t>
  </si>
  <si>
    <t xml:space="preserve">  subsidiary company</t>
  </si>
  <si>
    <t>At 31 December 2002</t>
  </si>
  <si>
    <t xml:space="preserve"> </t>
  </si>
  <si>
    <t>Amount due from contract customers</t>
  </si>
  <si>
    <t>Cash and bank balances</t>
  </si>
  <si>
    <t>Tax recoverable</t>
  </si>
  <si>
    <t>Amount due to contract customers</t>
  </si>
  <si>
    <t>Taxation</t>
  </si>
  <si>
    <t>CONDENSED  CONSOLIDATED CASH FLOW STATEMENT FOR THE PERIOD ENDED</t>
  </si>
  <si>
    <t>31 DECEMBER 2003</t>
  </si>
  <si>
    <t xml:space="preserve">Preceding </t>
  </si>
  <si>
    <t>Year</t>
  </si>
  <si>
    <t xml:space="preserve">Current </t>
  </si>
  <si>
    <t>Corresponding</t>
  </si>
  <si>
    <t>Year-To-Date</t>
  </si>
  <si>
    <t>Period</t>
  </si>
  <si>
    <t>Net Profit Before Tax</t>
  </si>
  <si>
    <t>Adjustments for:-</t>
  </si>
  <si>
    <t>Non-cash items</t>
  </si>
  <si>
    <t>Non-operating items</t>
  </si>
  <si>
    <t>Operating profit before changes in working capital</t>
  </si>
  <si>
    <t>Net change in assets</t>
  </si>
  <si>
    <t>Net change in liabilities</t>
  </si>
  <si>
    <t>Income tax paid</t>
  </si>
  <si>
    <t>Net cash flow generated from operating activities</t>
  </si>
  <si>
    <t>Investing Activities</t>
  </si>
  <si>
    <t>Equity Investments</t>
  </si>
  <si>
    <t>Other Investments</t>
  </si>
  <si>
    <t>Net cash flow used in investing activities</t>
  </si>
  <si>
    <t>Financial Activities</t>
  </si>
  <si>
    <t>Interest paid</t>
  </si>
  <si>
    <t xml:space="preserve">Net repayment of bank borrowings </t>
  </si>
  <si>
    <t>Net cash flow used in financing activities</t>
  </si>
  <si>
    <t>Net Change in Cash and Cash Equivalents</t>
  </si>
  <si>
    <t>Effects of exchange rate changes</t>
  </si>
  <si>
    <t>Cash &amp; Cash Equivalent at beginning of year</t>
  </si>
  <si>
    <t>Cash &amp; Cash Equivalent at end of period</t>
  </si>
  <si>
    <t>QUARTERLY   REPORT   ON   CONSOLIDATED   RESULTS   FOR   THE  SECOND  QUARTER</t>
  </si>
  <si>
    <t>The figures have not been audited</t>
  </si>
  <si>
    <t xml:space="preserve">CONDENSED    CONSOLIDATED   INCOME    STATEMENT  FOR   THE   PERIOD    ENDED </t>
  </si>
  <si>
    <t>31 DECEMBEER 2003</t>
  </si>
  <si>
    <t xml:space="preserve">         Individual Quarter  </t>
  </si>
  <si>
    <t xml:space="preserve">              Cumulative Quarter</t>
  </si>
  <si>
    <t>Current</t>
  </si>
  <si>
    <t>Preceding</t>
  </si>
  <si>
    <t>Cumulative</t>
  </si>
  <si>
    <t>Year-</t>
  </si>
  <si>
    <t>Quarter</t>
  </si>
  <si>
    <t>To-Date</t>
  </si>
  <si>
    <t xml:space="preserve"> Quarter</t>
  </si>
  <si>
    <t>31/12/2003</t>
  </si>
  <si>
    <t>31/12/2002</t>
  </si>
  <si>
    <t>To Date</t>
  </si>
  <si>
    <t>Sep'03</t>
  </si>
  <si>
    <t>Dec'01</t>
  </si>
  <si>
    <t>Mar'02</t>
  </si>
  <si>
    <t>31/03/02</t>
  </si>
  <si>
    <t>Dec'02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</si>
  <si>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</si>
  <si>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</si>
  <si>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</si>
  <si>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</si>
  <si>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</si>
  <si>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</si>
  <si>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Share of Profit of Associated Company</t>
  </si>
  <si>
    <t>and Joint Ventures</t>
  </si>
  <si>
    <t>Profit before taxation</t>
  </si>
  <si>
    <t>Profit after taxation</t>
  </si>
  <si>
    <t>Minority Interests</t>
  </si>
  <si>
    <t>Net Profit for the Period</t>
  </si>
  <si>
    <t>Earnings / (Loss) per share:-</t>
  </si>
  <si>
    <t>a) Basic (sen)</t>
  </si>
  <si>
    <t>b) Fully diluted (sen)</t>
  </si>
  <si>
    <t>……………………………………….</t>
  </si>
  <si>
    <t>CONDENSED CONSOLIDATED BALANCE SHEET AS AT 31 DECEMBER 2003</t>
  </si>
  <si>
    <t>As at end of</t>
  </si>
  <si>
    <t>As at preceding</t>
  </si>
  <si>
    <t>current quarter</t>
  </si>
  <si>
    <t>financial year end</t>
  </si>
  <si>
    <t>30/06/2003</t>
  </si>
  <si>
    <t>Property, Plant and Equipment</t>
  </si>
  <si>
    <t>Investment Properties</t>
  </si>
  <si>
    <t>Land held for Development</t>
  </si>
  <si>
    <t>Investment in Associated Company</t>
  </si>
  <si>
    <t>Investment in Joint Ventures</t>
  </si>
  <si>
    <t>Investment</t>
  </si>
  <si>
    <t>Current Assets</t>
  </si>
  <si>
    <t>Inventories</t>
  </si>
  <si>
    <t>Investments</t>
  </si>
  <si>
    <t>Development Properties</t>
  </si>
  <si>
    <t>Trade and other receivables</t>
  </si>
  <si>
    <t>Current Liabilities</t>
  </si>
  <si>
    <t>Trade and other payables</t>
  </si>
  <si>
    <t>Short Term Borrowings</t>
  </si>
  <si>
    <t>Provision for taxation</t>
  </si>
  <si>
    <t xml:space="preserve">Net Assets / (Liabilities) 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</si>
  <si>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</si>
  <si>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</si>
  <si>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</si>
  <si>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</si>
  <si>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</si>
  <si>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</si>
  <si>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>Net Tangible Assets Per Share (RM)</t>
  </si>
  <si>
    <t>HONG LEONG PROPERTIES BERHAD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</si>
</sst>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000%"/>
    <numFmt numFmtId="169" formatCode="#,##0.0_);\(#,##0.0\)"/>
    <numFmt numFmtId="170" formatCode="_-* #,##0.00_-;\-* #,##0.00_-;_-* &quot;-&quot;??_-;_-@_-"/>
    <numFmt numFmtId="171" formatCode="0.0"/>
    <numFmt numFmtId="172" formatCode="0.0%"/>
    <numFmt numFmtId="173" formatCode="0_);\(0\)"/>
    <numFmt numFmtId="174" formatCode="0.0_);\(0.0\)"/>
    <numFmt numFmtId="175" formatCode="_(* #,##0_);_(* \(#,##0\);_(* &quot;-         &quot;_);_(@_)"/>
    <numFmt numFmtId="176" formatCode="_-* #,##0_-;\-* #,##0_-;_-* &quot;-&quot;??_-;_-@_-"/>
    <numFmt numFmtId="177" formatCode="#,##0_);\(#,##0\);\-"/>
    <numFmt numFmtId="178" formatCode="0.0%_);\(0.0%\)"/>
    <numFmt numFmtId="179" formatCode="_(* #,##0.0_);_(* \(#,##0.0\);_(* &quot;-&quot;?_);_(@_)"/>
    <numFmt numFmtId="180" formatCode="_(* #,##0.0000_);_(* \(#,##0.0000\);_(* &quot;-&quot;??_);_(@_)"/>
    <numFmt numFmtId="181" formatCode="_(* #,##0.00_);_(* \(#,##0.00\);_(* &quot;-&quot;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0.000"/>
    <numFmt numFmtId="196" formatCode="#,##0.0_);[Red]\(#,##0.0\)"/>
    <numFmt numFmtId="197" formatCode="??"/>
    <numFmt numFmtId="198" formatCode="0_);[Red]\(0\)"/>
    <numFmt numFmtId="199" formatCode="#,##0_ ;[Red]\-#,##0\ "/>
    <numFmt numFmtId="200" formatCode="#,##0_);[Red]\(#,##0\);\-"/>
    <numFmt numFmtId="201" formatCode="0.00_);\(0.00\)"/>
    <numFmt numFmtId="202" formatCode="0.0000"/>
    <numFmt numFmtId="203" formatCode="#,##0.0_);[Red]\(#,##0.0\);\-"/>
    <numFmt numFmtId="204" formatCode="#,##0.00_);[Red]\(#,##0.00\);\-"/>
    <numFmt numFmtId="205" formatCode="#,##0.000_);[Red]\(#,##0.000\);\-"/>
    <numFmt numFmtId="206" formatCode="#,##0.0000_);[Red]\(#,##0.0000\);\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000_);\(#,##0.0000\)"/>
    <numFmt numFmtId="211" formatCode="_(* #,##0.00000_);_(* \(#,##0.00000\);_(* &quot;-&quot;??_);_(@_)"/>
    <numFmt numFmtId="212" formatCode="&quot;RM&quot;#,##0_);\(&quot;RM&quot;#,##0\)"/>
    <numFmt numFmtId="213" formatCode="&quot;RM&quot;#,##0_);[Red]\(&quot;RM&quot;#,##0\)"/>
    <numFmt numFmtId="214" formatCode="&quot;RM&quot;#,##0.00_);\(&quot;RM&quot;#,##0.00\)"/>
    <numFmt numFmtId="215" formatCode="&quot;RM&quot;#,##0.00_);[Red]\(&quot;RM&quot;#,##0.00\)"/>
    <numFmt numFmtId="216" formatCode="_(&quot;RM&quot;* #,##0_);_(&quot;RM&quot;* \(#,##0\);_(&quot;RM&quot;* &quot;-&quot;_);_(@_)"/>
    <numFmt numFmtId="217" formatCode="_(&quot;RM&quot;* #,##0.00_);_(&quot;RM&quot;* \(#,##0.00\);_(&quot;RM&quot;* &quot;-&quot;??_);_(@_)"/>
    <numFmt numFmtId="218" formatCode="#,##0;[Red]#,##0"/>
    <numFmt numFmtId="219" formatCode="_(* #,##0.0_);_(* \(#,##0.0\);_(* &quot;-&quot;_);_(@_)"/>
    <numFmt numFmtId="220" formatCode="0.00_)"/>
    <numFmt numFmtId="221" formatCode="#,##0.0"/>
    <numFmt numFmtId="222" formatCode="_(* #,##0.000000_);_(* \(#,##0.000000\);_(* &quot;-&quot;??_);_(@_)"/>
    <numFmt numFmtId="223" formatCode="_(* #,##0.0000000_);_(* \(#,##0.0000000\);_(* &quot;-&quot;??_);_(@_)"/>
    <numFmt numFmtId="224" formatCode="_(* #,##0.00000000_);_(* \(#,##0.00000000\);_(* &quot;-&quot;??_);_(@_)"/>
    <numFmt numFmtId="225" formatCode="_(* #,##0.000000000_);_(* \(#,##0.000000000\);_(* &quot;-&quot;??_);_(@_)"/>
    <numFmt numFmtId="226" formatCode="_(* #,##0.000_);_(* \(#,##0.000\);_(* &quot;-&quot;???_);_(@_)"/>
    <numFmt numFmtId="227" formatCode="&quot;RM&quot;_(* #,##0_);_(* \(#,##0\);_(* &quot;-&quot;??_);_(@_)&quot; mil&quot;"/>
  </numFmts>
  <fonts count="2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u val="single"/>
      <sz val="10"/>
      <color indexed="12"/>
      <name val="Courier"/>
      <family val="0"/>
    </font>
    <font>
      <sz val="12"/>
      <name val="Garamond"/>
      <family val="1"/>
    </font>
    <font>
      <sz val="12"/>
      <name val="Times New Roman"/>
      <family val="1"/>
    </font>
    <font>
      <sz val="10"/>
      <name val="Arial MT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0"/>
    </font>
    <font>
      <sz val="11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0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68" fontId="9" fillId="0" borderId="0">
      <alignment/>
      <protection/>
    </xf>
    <xf numFmtId="0" fontId="10" fillId="0" borderId="0">
      <alignment/>
      <protection/>
    </xf>
    <xf numFmtId="20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42">
    <xf numFmtId="164" fontId="0" fillId="0" borderId="0" xfId="0" applyAlignment="1">
      <alignment/>
    </xf>
    <xf numFmtId="200" fontId="10" fillId="0" borderId="0" xfId="27" applyFont="1">
      <alignment/>
      <protection/>
    </xf>
    <xf numFmtId="200" fontId="12" fillId="0" borderId="0" xfId="27" applyFont="1">
      <alignment/>
      <protection/>
    </xf>
    <xf numFmtId="38" fontId="10" fillId="0" borderId="0" xfId="28" applyNumberFormat="1" applyFont="1" applyAlignment="1">
      <alignment horizontal="center"/>
      <protection/>
    </xf>
    <xf numFmtId="38" fontId="12" fillId="0" borderId="0" xfId="28" applyNumberFormat="1" applyFont="1" applyAlignment="1">
      <alignment horizontal="centerContinuous"/>
      <protection/>
    </xf>
    <xf numFmtId="200" fontId="10" fillId="0" borderId="0" xfId="27" applyFont="1" applyAlignment="1">
      <alignment horizontal="center"/>
      <protection/>
    </xf>
    <xf numFmtId="200" fontId="13" fillId="0" borderId="0" xfId="27" applyFont="1">
      <alignment/>
      <protection/>
    </xf>
    <xf numFmtId="200" fontId="10" fillId="0" borderId="0" xfId="27">
      <alignment/>
      <protection/>
    </xf>
    <xf numFmtId="200" fontId="12" fillId="0" borderId="0" xfId="27" applyFont="1" applyAlignment="1">
      <alignment horizontal="center"/>
      <protection/>
    </xf>
    <xf numFmtId="200" fontId="10" fillId="0" borderId="0" xfId="28" applyNumberFormat="1" applyFont="1" applyAlignment="1">
      <alignment horizontal="center"/>
      <protection/>
    </xf>
    <xf numFmtId="166" fontId="10" fillId="0" borderId="0" xfId="28" applyNumberFormat="1" applyFont="1" applyAlignment="1">
      <alignment/>
      <protection/>
    </xf>
    <xf numFmtId="166" fontId="10" fillId="0" borderId="0" xfId="28" applyNumberFormat="1" applyFont="1" applyAlignment="1">
      <alignment horizontal="center"/>
      <protection/>
    </xf>
    <xf numFmtId="166" fontId="10" fillId="0" borderId="0" xfId="28" applyNumberFormat="1" applyFont="1" applyAlignment="1">
      <alignment horizontal="left"/>
      <protection/>
    </xf>
    <xf numFmtId="166" fontId="10" fillId="0" borderId="2" xfId="28" applyNumberFormat="1" applyFont="1" applyBorder="1" applyAlignment="1">
      <alignment horizontal="center"/>
      <protection/>
    </xf>
    <xf numFmtId="166" fontId="10" fillId="0" borderId="0" xfId="28" applyNumberFormat="1" applyFont="1" applyBorder="1" applyAlignment="1">
      <alignment horizontal="center"/>
      <protection/>
    </xf>
    <xf numFmtId="200" fontId="10" fillId="0" borderId="0" xfId="27" applyFont="1" quotePrefix="1">
      <alignment/>
      <protection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6" fontId="14" fillId="0" borderId="0" xfId="15" applyNumberFormat="1" applyFont="1" applyAlignment="1">
      <alignment/>
    </xf>
    <xf numFmtId="0" fontId="16" fillId="0" borderId="0" xfId="26" applyFont="1">
      <alignment/>
      <protection/>
    </xf>
    <xf numFmtId="0" fontId="10" fillId="0" borderId="0" xfId="26">
      <alignment/>
      <protection/>
    </xf>
    <xf numFmtId="0" fontId="17" fillId="0" borderId="0" xfId="26" applyFont="1" applyAlignment="1">
      <alignment horizontal="center"/>
      <protection/>
    </xf>
    <xf numFmtId="0" fontId="13" fillId="0" borderId="0" xfId="26" applyFont="1" applyAlignment="1">
      <alignment horizontal="center"/>
      <protection/>
    </xf>
    <xf numFmtId="14" fontId="17" fillId="0" borderId="0" xfId="26" applyNumberFormat="1" applyFont="1" applyAlignment="1">
      <alignment horizontal="right"/>
      <protection/>
    </xf>
    <xf numFmtId="14" fontId="10" fillId="0" borderId="0" xfId="26" applyNumberFormat="1">
      <alignment/>
      <protection/>
    </xf>
    <xf numFmtId="200" fontId="18" fillId="0" borderId="0" xfId="28" applyNumberFormat="1" applyFont="1">
      <alignment/>
      <protection/>
    </xf>
    <xf numFmtId="0" fontId="18" fillId="0" borderId="0" xfId="26" applyFont="1">
      <alignment/>
      <protection/>
    </xf>
    <xf numFmtId="166" fontId="18" fillId="0" borderId="0" xfId="15" applyNumberFormat="1" applyFont="1" applyAlignment="1">
      <alignment horizontal="center"/>
    </xf>
    <xf numFmtId="166" fontId="18" fillId="0" borderId="0" xfId="15" applyNumberFormat="1" applyFont="1" applyAlignment="1">
      <alignment horizontal="left"/>
    </xf>
    <xf numFmtId="200" fontId="18" fillId="0" borderId="0" xfId="26" applyNumberFormat="1" applyFont="1">
      <alignment/>
      <protection/>
    </xf>
    <xf numFmtId="166" fontId="18" fillId="0" borderId="3" xfId="15" applyNumberFormat="1" applyFont="1" applyBorder="1" applyAlignment="1">
      <alignment horizontal="left"/>
    </xf>
    <xf numFmtId="166" fontId="18" fillId="0" borderId="0" xfId="15" applyNumberFormat="1" applyFont="1" applyBorder="1" applyAlignment="1">
      <alignment horizontal="left"/>
    </xf>
    <xf numFmtId="166" fontId="18" fillId="0" borderId="4" xfId="15" applyNumberFormat="1" applyFont="1" applyBorder="1" applyAlignment="1">
      <alignment horizontal="left"/>
    </xf>
    <xf numFmtId="166" fontId="18" fillId="0" borderId="2" xfId="15" applyNumberFormat="1" applyFont="1" applyBorder="1" applyAlignment="1">
      <alignment horizontal="left"/>
    </xf>
    <xf numFmtId="0" fontId="10" fillId="0" borderId="0" xfId="26" applyFont="1">
      <alignment/>
      <protection/>
    </xf>
    <xf numFmtId="200" fontId="10" fillId="0" borderId="0" xfId="28" applyNumberFormat="1" applyFont="1">
      <alignment/>
      <protection/>
    </xf>
    <xf numFmtId="166" fontId="10" fillId="0" borderId="0" xfId="15" applyNumberFormat="1" applyAlignment="1">
      <alignment/>
    </xf>
    <xf numFmtId="0" fontId="10" fillId="0" borderId="0" xfId="29" applyFont="1">
      <alignment/>
      <protection/>
    </xf>
    <xf numFmtId="0" fontId="19" fillId="0" borderId="0" xfId="29" applyFont="1">
      <alignment/>
      <protection/>
    </xf>
    <xf numFmtId="0" fontId="20" fillId="0" borderId="0" xfId="29" applyFont="1">
      <alignment/>
      <protection/>
    </xf>
    <xf numFmtId="0" fontId="20" fillId="0" borderId="0" xfId="29" applyFont="1" applyBorder="1">
      <alignment/>
      <protection/>
    </xf>
    <xf numFmtId="0" fontId="19" fillId="0" borderId="3" xfId="29" applyFont="1" applyBorder="1" applyAlignment="1" quotePrefix="1">
      <alignment horizontal="left"/>
      <protection/>
    </xf>
    <xf numFmtId="0" fontId="20" fillId="0" borderId="3" xfId="29" applyFont="1" applyBorder="1">
      <alignment/>
      <protection/>
    </xf>
    <xf numFmtId="0" fontId="19" fillId="0" borderId="0" xfId="29" applyFont="1" applyBorder="1">
      <alignment/>
      <protection/>
    </xf>
    <xf numFmtId="0" fontId="19" fillId="0" borderId="0" xfId="29" applyFont="1" applyBorder="1" applyAlignment="1">
      <alignment horizontal="left"/>
      <protection/>
    </xf>
    <xf numFmtId="0" fontId="20" fillId="0" borderId="0" xfId="29" applyFont="1" applyBorder="1" applyAlignment="1">
      <alignment horizontal="centerContinuous"/>
      <protection/>
    </xf>
    <xf numFmtId="0" fontId="19" fillId="0" borderId="0" xfId="29" applyFont="1" applyBorder="1" applyAlignment="1" quotePrefix="1">
      <alignment horizontal="left"/>
      <protection/>
    </xf>
    <xf numFmtId="0" fontId="19" fillId="0" borderId="0" xfId="29" applyFont="1" applyBorder="1" applyAlignment="1">
      <alignment horizontal="centerContinuous"/>
      <protection/>
    </xf>
    <xf numFmtId="0" fontId="20" fillId="0" borderId="0" xfId="29" applyFont="1" applyBorder="1" applyAlignment="1" quotePrefix="1">
      <alignment horizontal="centerContinuous"/>
      <protection/>
    </xf>
    <xf numFmtId="0" fontId="10" fillId="0" borderId="0" xfId="29" applyFont="1" applyBorder="1">
      <alignment/>
      <protection/>
    </xf>
    <xf numFmtId="0" fontId="19" fillId="0" borderId="0" xfId="29" applyFont="1" applyBorder="1" applyAlignment="1">
      <alignment/>
      <protection/>
    </xf>
    <xf numFmtId="0" fontId="20" fillId="0" borderId="0" xfId="29" applyFont="1" applyBorder="1" applyAlignment="1">
      <alignment horizontal="right"/>
      <protection/>
    </xf>
    <xf numFmtId="0" fontId="20" fillId="0" borderId="0" xfId="29" applyFont="1" applyAlignment="1">
      <alignment horizontal="right"/>
      <protection/>
    </xf>
    <xf numFmtId="0" fontId="20" fillId="0" borderId="0" xfId="29" applyFont="1" applyBorder="1" applyAlignment="1">
      <alignment/>
      <protection/>
    </xf>
    <xf numFmtId="14" fontId="20" fillId="0" borderId="0" xfId="29" applyNumberFormat="1" applyFont="1" applyBorder="1" applyAlignment="1" quotePrefix="1">
      <alignment horizontal="right"/>
      <protection/>
    </xf>
    <xf numFmtId="0" fontId="10" fillId="0" borderId="0" xfId="29" applyFont="1" applyBorder="1" applyAlignment="1">
      <alignment horizontal="centerContinuous"/>
      <protection/>
    </xf>
    <xf numFmtId="0" fontId="10" fillId="0" borderId="0" xfId="29" applyFont="1" applyBorder="1" applyAlignment="1" quotePrefix="1">
      <alignment horizontal="left"/>
      <protection/>
    </xf>
    <xf numFmtId="0" fontId="10" fillId="0" borderId="3" xfId="29" applyFont="1" applyBorder="1">
      <alignment/>
      <protection/>
    </xf>
    <xf numFmtId="0" fontId="20" fillId="0" borderId="0" xfId="29" applyFont="1" applyBorder="1" applyAlignment="1">
      <alignment horizontal="left"/>
      <protection/>
    </xf>
    <xf numFmtId="0" fontId="20" fillId="0" borderId="0" xfId="29" applyFont="1" applyBorder="1" quotePrefix="1">
      <alignment/>
      <protection/>
    </xf>
    <xf numFmtId="41" fontId="20" fillId="0" borderId="0" xfId="29" applyNumberFormat="1" applyFont="1" applyBorder="1">
      <alignment/>
      <protection/>
    </xf>
    <xf numFmtId="41" fontId="20" fillId="0" borderId="0" xfId="17" applyNumberFormat="1" applyFont="1" applyBorder="1" applyAlignment="1">
      <alignment/>
    </xf>
    <xf numFmtId="37" fontId="20" fillId="0" borderId="0" xfId="29" applyNumberFormat="1" applyFont="1" applyBorder="1" applyAlignment="1">
      <alignment/>
      <protection/>
    </xf>
    <xf numFmtId="37" fontId="21" fillId="0" borderId="0" xfId="29" applyNumberFormat="1" applyFont="1" applyBorder="1" applyAlignment="1">
      <alignment/>
      <protection/>
    </xf>
    <xf numFmtId="41" fontId="10" fillId="0" borderId="5" xfId="17" applyNumberFormat="1" applyFont="1" applyBorder="1" applyAlignment="1">
      <alignment/>
    </xf>
    <xf numFmtId="0" fontId="10" fillId="0" borderId="6" xfId="29" applyFont="1" applyBorder="1">
      <alignment/>
      <protection/>
    </xf>
    <xf numFmtId="166" fontId="10" fillId="0" borderId="6" xfId="15" applyNumberFormat="1" applyFont="1" applyBorder="1" applyAlignment="1">
      <alignment/>
    </xf>
    <xf numFmtId="166" fontId="10" fillId="0" borderId="7" xfId="15" applyNumberFormat="1" applyFont="1" applyBorder="1" applyAlignment="1">
      <alignment/>
    </xf>
    <xf numFmtId="41" fontId="10" fillId="0" borderId="7" xfId="17" applyNumberFormat="1" applyFont="1" applyBorder="1" applyAlignment="1">
      <alignment/>
    </xf>
    <xf numFmtId="41" fontId="20" fillId="0" borderId="3" xfId="29" applyNumberFormat="1" applyFont="1" applyBorder="1">
      <alignment/>
      <protection/>
    </xf>
    <xf numFmtId="41" fontId="20" fillId="0" borderId="3" xfId="17" applyNumberFormat="1" applyFont="1" applyBorder="1" applyAlignment="1">
      <alignment/>
    </xf>
    <xf numFmtId="37" fontId="20" fillId="0" borderId="3" xfId="29" applyNumberFormat="1" applyFont="1" applyBorder="1" applyAlignment="1">
      <alignment/>
      <protection/>
    </xf>
    <xf numFmtId="37" fontId="21" fillId="0" borderId="3" xfId="29" applyNumberFormat="1" applyFont="1" applyBorder="1" applyAlignment="1">
      <alignment/>
      <protection/>
    </xf>
    <xf numFmtId="41" fontId="10" fillId="0" borderId="8" xfId="17" applyNumberFormat="1" applyFont="1" applyBorder="1" applyAlignment="1">
      <alignment/>
    </xf>
    <xf numFmtId="166" fontId="10" fillId="0" borderId="8" xfId="15" applyNumberFormat="1" applyFont="1" applyBorder="1" applyAlignment="1">
      <alignment/>
    </xf>
    <xf numFmtId="0" fontId="20" fillId="0" borderId="0" xfId="29" applyFont="1" applyBorder="1" applyAlignment="1">
      <alignment horizontal="center"/>
      <protection/>
    </xf>
    <xf numFmtId="176" fontId="20" fillId="0" borderId="0" xfId="17" applyNumberFormat="1" applyFont="1" applyBorder="1" applyAlignment="1">
      <alignment/>
    </xf>
    <xf numFmtId="176" fontId="21" fillId="0" borderId="0" xfId="29" applyNumberFormat="1" applyFont="1" applyBorder="1" applyAlignment="1">
      <alignment/>
      <protection/>
    </xf>
    <xf numFmtId="41" fontId="20" fillId="0" borderId="4" xfId="17" applyNumberFormat="1" applyFont="1" applyBorder="1" applyAlignment="1">
      <alignment/>
    </xf>
    <xf numFmtId="0" fontId="20" fillId="0" borderId="0" xfId="29" applyFont="1" applyBorder="1" applyAlignment="1" quotePrefix="1">
      <alignment horizontal="left"/>
      <protection/>
    </xf>
    <xf numFmtId="41" fontId="10" fillId="0" borderId="8" xfId="29" applyNumberFormat="1" applyFont="1" applyBorder="1">
      <alignment/>
      <protection/>
    </xf>
    <xf numFmtId="0" fontId="20" fillId="0" borderId="0" xfId="29" applyFont="1" applyBorder="1" applyAlignment="1" quotePrefix="1">
      <alignment horizontal="center"/>
      <protection/>
    </xf>
    <xf numFmtId="41" fontId="10" fillId="0" borderId="6" xfId="29" applyNumberFormat="1" applyFont="1" applyBorder="1">
      <alignment/>
      <protection/>
    </xf>
    <xf numFmtId="0" fontId="20" fillId="0" borderId="0" xfId="29" applyFont="1" applyBorder="1" applyAlignment="1" quotePrefix="1">
      <alignment horizontal="right"/>
      <protection/>
    </xf>
    <xf numFmtId="41" fontId="20" fillId="0" borderId="2" xfId="29" applyNumberFormat="1" applyFont="1" applyBorder="1">
      <alignment/>
      <protection/>
    </xf>
    <xf numFmtId="41" fontId="20" fillId="0" borderId="2" xfId="17" applyNumberFormat="1" applyFont="1" applyBorder="1" applyAlignment="1">
      <alignment/>
    </xf>
    <xf numFmtId="170" fontId="20" fillId="0" borderId="2" xfId="17" applyFont="1" applyBorder="1" applyAlignment="1">
      <alignment/>
    </xf>
    <xf numFmtId="41" fontId="21" fillId="0" borderId="2" xfId="29" applyNumberFormat="1" applyFont="1" applyBorder="1" applyAlignment="1">
      <alignment/>
      <protection/>
    </xf>
    <xf numFmtId="41" fontId="10" fillId="0" borderId="1" xfId="17" applyNumberFormat="1" applyFont="1" applyBorder="1" applyAlignment="1">
      <alignment/>
    </xf>
    <xf numFmtId="41" fontId="10" fillId="0" borderId="1" xfId="29" applyNumberFormat="1" applyFont="1" applyBorder="1">
      <alignment/>
      <protection/>
    </xf>
    <xf numFmtId="0" fontId="10" fillId="0" borderId="7" xfId="29" applyFont="1" applyBorder="1">
      <alignment/>
      <protection/>
    </xf>
    <xf numFmtId="170" fontId="20" fillId="0" borderId="0" xfId="17" applyFont="1" applyBorder="1" applyAlignment="1">
      <alignment/>
    </xf>
    <xf numFmtId="166" fontId="21" fillId="0" borderId="0" xfId="29" applyNumberFormat="1" applyFont="1" applyBorder="1" applyAlignment="1">
      <alignment/>
      <protection/>
    </xf>
    <xf numFmtId="0" fontId="10" fillId="0" borderId="0" xfId="29" applyFont="1" applyBorder="1" applyAlignment="1" quotePrefix="1">
      <alignment horizontal="right"/>
      <protection/>
    </xf>
    <xf numFmtId="0" fontId="10" fillId="0" borderId="0" xfId="29" applyFont="1" applyBorder="1" applyAlignment="1">
      <alignment horizontal="left"/>
      <protection/>
    </xf>
    <xf numFmtId="43" fontId="20" fillId="0" borderId="0" xfId="17" applyNumberFormat="1" applyFont="1" applyBorder="1" applyAlignment="1">
      <alignment/>
    </xf>
    <xf numFmtId="43" fontId="10" fillId="0" borderId="7" xfId="29" applyNumberFormat="1" applyFont="1" applyBorder="1">
      <alignment/>
      <protection/>
    </xf>
    <xf numFmtId="43" fontId="20" fillId="0" borderId="0" xfId="17" applyNumberFormat="1" applyFont="1" applyBorder="1" applyAlignment="1">
      <alignment/>
    </xf>
    <xf numFmtId="170" fontId="20" fillId="0" borderId="0" xfId="17" applyFont="1" applyBorder="1" applyAlignment="1">
      <alignment/>
    </xf>
    <xf numFmtId="41" fontId="10" fillId="0" borderId="0" xfId="17" applyNumberFormat="1" applyFont="1" applyBorder="1" applyAlignment="1">
      <alignment/>
    </xf>
    <xf numFmtId="170" fontId="10" fillId="0" borderId="0" xfId="17" applyFont="1" applyBorder="1" applyAlignment="1">
      <alignment/>
    </xf>
    <xf numFmtId="166" fontId="10" fillId="0" borderId="0" xfId="15" applyNumberFormat="1" applyFont="1" applyBorder="1" applyAlignment="1">
      <alignment/>
    </xf>
    <xf numFmtId="37" fontId="10" fillId="0" borderId="0" xfId="29" applyNumberFormat="1" applyFont="1">
      <alignment/>
      <protection/>
    </xf>
    <xf numFmtId="37" fontId="20" fillId="0" borderId="0" xfId="29" applyNumberFormat="1" applyFont="1" applyBorder="1">
      <alignment/>
      <protection/>
    </xf>
    <xf numFmtId="37" fontId="10" fillId="0" borderId="0" xfId="29" applyNumberFormat="1" applyFont="1" applyBorder="1">
      <alignment/>
      <protection/>
    </xf>
    <xf numFmtId="164" fontId="15" fillId="0" borderId="0" xfId="0" applyFont="1" applyBorder="1" applyAlignment="1">
      <alignment horizontal="right"/>
    </xf>
    <xf numFmtId="164" fontId="15" fillId="0" borderId="0" xfId="0" applyFont="1" applyBorder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 horizontal="right"/>
    </xf>
    <xf numFmtId="164" fontId="22" fillId="0" borderId="0" xfId="0" applyFont="1" applyAlignment="1" quotePrefix="1">
      <alignment horizontal="right"/>
    </xf>
    <xf numFmtId="164" fontId="22" fillId="0" borderId="0" xfId="0" applyFont="1" applyAlignment="1" quotePrefix="1">
      <alignment horizontal="center"/>
    </xf>
    <xf numFmtId="166" fontId="24" fillId="0" borderId="0" xfId="15" applyNumberFormat="1" applyFont="1" applyAlignment="1">
      <alignment horizontal="center"/>
    </xf>
    <xf numFmtId="166" fontId="24" fillId="0" borderId="0" xfId="15" applyNumberFormat="1" applyFont="1" applyAlignment="1">
      <alignment/>
    </xf>
    <xf numFmtId="164" fontId="23" fillId="0" borderId="0" xfId="0" applyFont="1" applyAlignment="1" quotePrefix="1">
      <alignment horizontal="left"/>
    </xf>
    <xf numFmtId="166" fontId="23" fillId="0" borderId="0" xfId="15" applyNumberFormat="1" applyFont="1" applyAlignment="1">
      <alignment horizontal="center"/>
    </xf>
    <xf numFmtId="166" fontId="23" fillId="0" borderId="0" xfId="15" applyNumberFormat="1" applyFont="1" applyAlignment="1">
      <alignment/>
    </xf>
    <xf numFmtId="164" fontId="23" fillId="0" borderId="0" xfId="0" applyFont="1" applyAlignment="1">
      <alignment horizontal="left"/>
    </xf>
    <xf numFmtId="164" fontId="25" fillId="0" borderId="0" xfId="0" applyFont="1" applyAlignment="1">
      <alignment/>
    </xf>
    <xf numFmtId="164" fontId="24" fillId="0" borderId="0" xfId="0" applyFont="1" applyAlignment="1" applyProtection="1">
      <alignment horizontal="left"/>
      <protection locked="0"/>
    </xf>
    <xf numFmtId="166" fontId="24" fillId="0" borderId="0" xfId="15" applyNumberFormat="1" applyFont="1" applyBorder="1" applyAlignment="1">
      <alignment/>
    </xf>
    <xf numFmtId="164" fontId="23" fillId="0" borderId="0" xfId="0" applyFont="1" applyAlignment="1">
      <alignment/>
    </xf>
    <xf numFmtId="166" fontId="23" fillId="0" borderId="0" xfId="15" applyNumberFormat="1" applyFont="1" applyBorder="1" applyAlignment="1">
      <alignment/>
    </xf>
    <xf numFmtId="164" fontId="23" fillId="0" borderId="0" xfId="0" applyFont="1" applyAlignment="1" quotePrefix="1">
      <alignment horizontal="left"/>
    </xf>
    <xf numFmtId="164" fontId="23" fillId="0" borderId="0" xfId="0" applyFont="1" applyAlignment="1">
      <alignment/>
    </xf>
    <xf numFmtId="164" fontId="23" fillId="0" borderId="0" xfId="0" applyFont="1" applyAlignment="1">
      <alignment horizontal="left"/>
    </xf>
    <xf numFmtId="164" fontId="25" fillId="0" borderId="0" xfId="0" applyFont="1" applyAlignment="1">
      <alignment/>
    </xf>
    <xf numFmtId="166" fontId="23" fillId="0" borderId="9" xfId="15" applyNumberFormat="1" applyFont="1" applyBorder="1" applyAlignment="1">
      <alignment/>
    </xf>
    <xf numFmtId="164" fontId="25" fillId="0" borderId="0" xfId="0" applyFont="1" applyAlignment="1" quotePrefix="1">
      <alignment horizontal="left"/>
    </xf>
    <xf numFmtId="164" fontId="22" fillId="0" borderId="0" xfId="0" applyFont="1" applyAlignment="1" quotePrefix="1">
      <alignment horizontal="left"/>
    </xf>
    <xf numFmtId="166" fontId="23" fillId="0" borderId="2" xfId="15" applyNumberFormat="1" applyFont="1" applyBorder="1" applyAlignment="1">
      <alignment/>
    </xf>
    <xf numFmtId="164" fontId="22" fillId="0" borderId="0" xfId="0" applyFont="1" applyAlignment="1">
      <alignment/>
    </xf>
    <xf numFmtId="166" fontId="23" fillId="0" borderId="3" xfId="15" applyNumberFormat="1" applyFont="1" applyBorder="1" applyAlignment="1">
      <alignment/>
    </xf>
    <xf numFmtId="164" fontId="26" fillId="0" borderId="0" xfId="0" applyFont="1" applyAlignment="1">
      <alignment/>
    </xf>
    <xf numFmtId="43" fontId="23" fillId="0" borderId="0" xfId="15" applyNumberFormat="1" applyFont="1" applyAlignment="1">
      <alignment/>
    </xf>
    <xf numFmtId="165" fontId="23" fillId="0" borderId="0" xfId="15" applyNumberFormat="1" applyFont="1" applyAlignment="1">
      <alignment/>
    </xf>
    <xf numFmtId="164" fontId="13" fillId="0" borderId="0" xfId="0" applyFont="1" applyAlignment="1">
      <alignment/>
    </xf>
    <xf numFmtId="164" fontId="19" fillId="0" borderId="0" xfId="0" applyFont="1" applyAlignment="1">
      <alignment/>
    </xf>
    <xf numFmtId="200" fontId="13" fillId="0" borderId="0" xfId="27" applyFont="1" applyAlignment="1">
      <alignment horizontal="left"/>
      <protection/>
    </xf>
    <xf numFmtId="0" fontId="16" fillId="0" borderId="0" xfId="26" applyFont="1" applyAlignment="1" quotePrefix="1">
      <alignment horizontal="left"/>
      <protection/>
    </xf>
    <xf numFmtId="0" fontId="16" fillId="0" borderId="0" xfId="26" applyFont="1" applyAlignment="1">
      <alignment horizontal="left"/>
      <protection/>
    </xf>
  </cellXfs>
  <cellStyles count="19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ash flow 12-2003" xfId="26"/>
    <cellStyle name="Normal_Equity" xfId="27"/>
    <cellStyle name="Normal_SSPL" xfId="28"/>
    <cellStyle name="Normal_SUM" xfId="29"/>
    <cellStyle name="Percent" xfId="30"/>
    <cellStyle name="Percent [2]" xfId="31"/>
    <cellStyle name="percentage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consol%203-2003\Book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ephanie\Audit%20files\HLPB%20Group\30th%20June%202001\Audit%20WPs\HLPB\Hong%20Leong%20Properties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2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Tom\Tom-January-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TCH\Tom\Boo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%20BS%2012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consol%203-2003\Consol%20%20BS%203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r(Pg1-18)"/>
      <sheetName val="N1-26acs(Pg19-53)"/>
      <sheetName val="N27-28sub&amp;JV(Pg54-59)"/>
      <sheetName val="N29Seg-Rep(Pg60)"/>
      <sheetName val="N30-32(Pg61)"/>
      <sheetName val="state(Pg62)"/>
      <sheetName val="aud(Pg63-64)"/>
      <sheetName val="equity-gr(Pg22)"/>
      <sheetName val="equity-co(Pg23)"/>
      <sheetName val="N4fixed(Pg37-38)"/>
      <sheetName val="fixed(old)"/>
    </sheetNames>
    <sheetDataSet>
      <sheetData sheetId="1">
        <row r="989">
          <cell r="L989">
            <v>350229</v>
          </cell>
        </row>
        <row r="1006">
          <cell r="H1006">
            <v>35089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ash flow"/>
      <sheetName val="Sheet3"/>
      <sheetName val="Sheet2"/>
    </sheetNames>
    <sheetDataSet>
      <sheetData sheetId="1">
        <row r="14">
          <cell r="C14">
            <v>4462</v>
          </cell>
        </row>
        <row r="26">
          <cell r="C26">
            <v>-8348</v>
          </cell>
        </row>
        <row r="29">
          <cell r="C29">
            <v>13704</v>
          </cell>
        </row>
        <row r="40">
          <cell r="B40">
            <v>-540</v>
          </cell>
          <cell r="C40">
            <v>57794</v>
          </cell>
        </row>
        <row r="46">
          <cell r="C46">
            <v>-8445</v>
          </cell>
        </row>
        <row r="54">
          <cell r="C54">
            <v>-239</v>
          </cell>
        </row>
        <row r="56">
          <cell r="C56">
            <v>-1</v>
          </cell>
        </row>
        <row r="57">
          <cell r="C57">
            <v>5499</v>
          </cell>
        </row>
        <row r="58">
          <cell r="C58">
            <v>-21949</v>
          </cell>
        </row>
        <row r="66">
          <cell r="C66">
            <v>155000</v>
          </cell>
        </row>
        <row r="67">
          <cell r="C67">
            <v>677</v>
          </cell>
        </row>
        <row r="68">
          <cell r="C68">
            <v>-13704</v>
          </cell>
        </row>
        <row r="69">
          <cell r="C69">
            <v>-2522</v>
          </cell>
        </row>
        <row r="70">
          <cell r="C70">
            <v>-174000</v>
          </cell>
        </row>
        <row r="77">
          <cell r="C77">
            <v>28</v>
          </cell>
        </row>
        <row r="80">
          <cell r="C80">
            <v>-3229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 P&amp;L"/>
      <sheetName val="FUN "/>
      <sheetName val="P&amp;L"/>
      <sheetName val="Detail P&amp;L-2004"/>
      <sheetName val="1qtr pl"/>
      <sheetName val="1 qtr pl- total"/>
      <sheetName val="Fur"/>
      <sheetName val="FMD"/>
      <sheetName val="rosf"/>
      <sheetName val="IMD "/>
      <sheetName val="Grp rosf"/>
      <sheetName val="Resi"/>
      <sheetName val="Comm"/>
      <sheetName val="Hotel "/>
      <sheetName val="hlpb "/>
    </sheetNames>
    <sheetDataSet>
      <sheetData sheetId="4">
        <row r="6">
          <cell r="BG6">
            <v>70439</v>
          </cell>
        </row>
        <row r="9">
          <cell r="BG9">
            <v>7659.200000000001</v>
          </cell>
        </row>
        <row r="11">
          <cell r="BG11">
            <v>645.2</v>
          </cell>
        </row>
        <row r="13">
          <cell r="BG13">
            <v>-13704</v>
          </cell>
        </row>
        <row r="16">
          <cell r="BG16">
            <v>5</v>
          </cell>
        </row>
        <row r="17">
          <cell r="BG17">
            <v>9856.115</v>
          </cell>
        </row>
        <row r="22">
          <cell r="BG22">
            <v>-3966.8</v>
          </cell>
        </row>
        <row r="23">
          <cell r="BG23">
            <v>-22</v>
          </cell>
        </row>
        <row r="28">
          <cell r="BG28">
            <v>442.6999999999999</v>
          </cell>
        </row>
        <row r="50">
          <cell r="BG50">
            <v>287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CO-12-03"/>
      <sheetName val="CJ12-03"/>
      <sheetName val="BS12-03"/>
      <sheetName val="KLSE-equity"/>
      <sheetName val="KLSE-BS"/>
      <sheetName val="Total assets-hotels"/>
      <sheetName val="Amt due JV"/>
      <sheetName val="invst"/>
      <sheetName val="000"/>
    </sheetNames>
    <sheetDataSet>
      <sheetData sheetId="2">
        <row r="6">
          <cell r="AP6">
            <v>191500.291</v>
          </cell>
        </row>
        <row r="7">
          <cell r="AP7">
            <v>255028</v>
          </cell>
        </row>
        <row r="8">
          <cell r="AP8">
            <v>146643</v>
          </cell>
        </row>
        <row r="11">
          <cell r="AP11">
            <v>1223.95</v>
          </cell>
        </row>
        <row r="12">
          <cell r="AP12">
            <v>25978</v>
          </cell>
        </row>
        <row r="14">
          <cell r="AP14">
            <v>411209.796</v>
          </cell>
        </row>
        <row r="16">
          <cell r="AP16">
            <v>94083</v>
          </cell>
        </row>
        <row r="17">
          <cell r="AP17">
            <v>33.72</v>
          </cell>
        </row>
        <row r="18">
          <cell r="AP18">
            <v>10046</v>
          </cell>
        </row>
        <row r="19">
          <cell r="AP19">
            <v>32894.202</v>
          </cell>
        </row>
        <row r="20">
          <cell r="AP20">
            <v>43</v>
          </cell>
        </row>
        <row r="21">
          <cell r="AP21">
            <v>10513</v>
          </cell>
        </row>
        <row r="23">
          <cell r="AP23">
            <v>259</v>
          </cell>
        </row>
        <row r="25">
          <cell r="AP25">
            <v>23920</v>
          </cell>
        </row>
        <row r="26">
          <cell r="AP26">
            <v>9715.6</v>
          </cell>
        </row>
        <row r="27">
          <cell r="AP27">
            <v>4936</v>
          </cell>
        </row>
        <row r="28">
          <cell r="AP28">
            <v>7223</v>
          </cell>
        </row>
        <row r="32">
          <cell r="AP32">
            <v>13117</v>
          </cell>
        </row>
        <row r="33">
          <cell r="AP33">
            <v>351</v>
          </cell>
        </row>
        <row r="35">
          <cell r="AP35">
            <v>453</v>
          </cell>
        </row>
        <row r="36">
          <cell r="AP36">
            <v>643</v>
          </cell>
        </row>
        <row r="39">
          <cell r="AP39">
            <v>0</v>
          </cell>
        </row>
        <row r="40">
          <cell r="AP40">
            <v>33231</v>
          </cell>
        </row>
        <row r="42">
          <cell r="AP42">
            <v>67500</v>
          </cell>
        </row>
        <row r="43">
          <cell r="AP43">
            <v>7431</v>
          </cell>
        </row>
        <row r="45">
          <cell r="AP45">
            <v>-10862</v>
          </cell>
        </row>
        <row r="53">
          <cell r="AP53">
            <v>350228.632</v>
          </cell>
        </row>
        <row r="54">
          <cell r="AP54">
            <v>35088.79999999999</v>
          </cell>
        </row>
        <row r="57">
          <cell r="AP57">
            <v>320176</v>
          </cell>
        </row>
        <row r="60">
          <cell r="AP60">
            <v>915.8059999999823</v>
          </cell>
        </row>
        <row r="61">
          <cell r="AP61">
            <v>-2521</v>
          </cell>
        </row>
        <row r="62">
          <cell r="AP62">
            <v>0</v>
          </cell>
        </row>
        <row r="64">
          <cell r="AP64">
            <v>8596.7</v>
          </cell>
        </row>
        <row r="66">
          <cell r="AP66">
            <v>46223.181</v>
          </cell>
        </row>
        <row r="69">
          <cell r="AP69">
            <v>351000</v>
          </cell>
        </row>
        <row r="72">
          <cell r="AP72">
            <v>2313</v>
          </cell>
        </row>
        <row r="73">
          <cell r="AP73">
            <v>1365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CO-3-2003"/>
      <sheetName val="CJ3-03"/>
      <sheetName val="BS-3-03"/>
      <sheetName val="hlc"/>
      <sheetName val="Total assets-hotels"/>
      <sheetName val="KLSE-BS"/>
      <sheetName val="div"/>
      <sheetName val="KLSE-equity"/>
      <sheetName val="000"/>
    </sheetNames>
    <sheetDataSet>
      <sheetData sheetId="2">
        <row r="47">
          <cell r="AS47">
            <v>350229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50"/>
  <sheetViews>
    <sheetView zoomScale="85" zoomScaleNormal="85" workbookViewId="0" topLeftCell="A9">
      <selection activeCell="A1" sqref="A1:I41"/>
    </sheetView>
  </sheetViews>
  <sheetFormatPr defaultColWidth="9.00390625" defaultRowHeight="15.75" customHeight="1"/>
  <cols>
    <col min="1" max="2" width="4.00390625" style="1" customWidth="1"/>
    <col min="3" max="3" width="17.125" style="1" customWidth="1"/>
    <col min="4" max="4" width="10.375" style="1" customWidth="1"/>
    <col min="5" max="6" width="9.875" style="1" customWidth="1"/>
    <col min="7" max="7" width="10.375" style="1" bestFit="1" customWidth="1"/>
    <col min="8" max="8" width="10.375" style="1" customWidth="1"/>
    <col min="9" max="9" width="12.625" style="1" customWidth="1"/>
    <col min="10" max="16384" width="10.00390625" style="1" customWidth="1"/>
  </cols>
  <sheetData>
    <row r="1" ht="15.75" customHeight="1">
      <c r="A1" s="138" t="s">
        <v>126</v>
      </c>
    </row>
    <row r="2" spans="2:9" ht="12.75" customHeight="1">
      <c r="B2" s="2"/>
      <c r="D2" s="3"/>
      <c r="E2" s="3"/>
      <c r="F2" s="3"/>
      <c r="G2" s="3"/>
      <c r="H2" s="3"/>
      <c r="I2" s="3"/>
    </row>
    <row r="3" spans="1:9" ht="15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</row>
    <row r="4" spans="1:9" ht="15.75" customHeight="1">
      <c r="A4" s="139" t="s">
        <v>1</v>
      </c>
      <c r="B4" s="139"/>
      <c r="C4" s="139"/>
      <c r="D4" s="139"/>
      <c r="E4" s="139"/>
      <c r="F4" s="139"/>
      <c r="G4" s="139"/>
      <c r="H4" s="139"/>
      <c r="I4" s="139"/>
    </row>
    <row r="5" spans="2:9" ht="15.75" customHeight="1">
      <c r="B5" s="2"/>
      <c r="D5" s="3"/>
      <c r="E5" s="4"/>
      <c r="F5" s="4"/>
      <c r="G5" s="5"/>
      <c r="H5" s="5"/>
      <c r="I5" s="5"/>
    </row>
    <row r="6" spans="1:9" ht="15.75" customHeight="1">
      <c r="A6" s="6"/>
      <c r="B6" s="2"/>
      <c r="D6" s="3"/>
      <c r="E6" s="7"/>
      <c r="F6" s="7"/>
      <c r="G6" s="8"/>
      <c r="H6" s="8"/>
      <c r="I6" s="8"/>
    </row>
    <row r="7" spans="2:9" ht="15.75" customHeight="1">
      <c r="B7" s="2"/>
      <c r="D7" s="3" t="s">
        <v>2</v>
      </c>
      <c r="E7" s="3" t="s">
        <v>2</v>
      </c>
      <c r="F7" s="3" t="s">
        <v>3</v>
      </c>
      <c r="G7" s="5" t="s">
        <v>4</v>
      </c>
      <c r="H7" s="5" t="s">
        <v>5</v>
      </c>
      <c r="I7" s="5"/>
    </row>
    <row r="8" spans="2:9" ht="15.75" customHeight="1">
      <c r="B8" s="2"/>
      <c r="D8" s="3" t="s">
        <v>6</v>
      </c>
      <c r="E8" s="3" t="s">
        <v>7</v>
      </c>
      <c r="F8" s="3" t="s">
        <v>8</v>
      </c>
      <c r="G8" s="5" t="s">
        <v>9</v>
      </c>
      <c r="H8" s="5" t="s">
        <v>10</v>
      </c>
      <c r="I8" s="5" t="s">
        <v>11</v>
      </c>
    </row>
    <row r="9" spans="1:9" ht="15.75" customHeight="1">
      <c r="A9" s="2"/>
      <c r="B9" s="2"/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9" t="s">
        <v>12</v>
      </c>
    </row>
    <row r="10" spans="1:9" ht="12" customHeight="1">
      <c r="A10" s="7"/>
      <c r="B10" s="2"/>
      <c r="D10" s="3"/>
      <c r="E10" s="3"/>
      <c r="F10" s="3"/>
      <c r="G10" s="3"/>
      <c r="H10" s="3"/>
      <c r="I10" s="3"/>
    </row>
    <row r="11" spans="1:9" ht="15.75" customHeight="1">
      <c r="A11" s="6" t="s">
        <v>13</v>
      </c>
      <c r="B11" s="2"/>
      <c r="D11" s="3"/>
      <c r="E11" s="3"/>
      <c r="F11" s="3"/>
      <c r="G11" s="3"/>
      <c r="H11" s="3"/>
      <c r="I11" s="3"/>
    </row>
    <row r="12" spans="1:9" ht="15.75" customHeight="1">
      <c r="A12" s="7"/>
      <c r="B12" s="2"/>
      <c r="D12" s="3"/>
      <c r="E12" s="3"/>
      <c r="F12" s="3"/>
      <c r="G12" s="3"/>
      <c r="H12" s="3"/>
      <c r="I12" s="3"/>
    </row>
    <row r="13" spans="1:9" ht="15.75" customHeight="1">
      <c r="A13" s="1" t="s">
        <v>14</v>
      </c>
      <c r="B13" s="2"/>
      <c r="D13" s="10">
        <f>'[3]N1-26acs(Pg19-53)'!L989</f>
        <v>350229</v>
      </c>
      <c r="E13" s="10">
        <f>'[3]N1-26acs(Pg19-53)'!H1006</f>
        <v>35089</v>
      </c>
      <c r="F13" s="10">
        <v>8343</v>
      </c>
      <c r="G13" s="10">
        <v>320176</v>
      </c>
      <c r="H13" s="10">
        <v>0</v>
      </c>
      <c r="I13" s="10">
        <f>SUM(D13:G13)</f>
        <v>713837</v>
      </c>
    </row>
    <row r="14" spans="2:9" ht="15.75" customHeight="1">
      <c r="B14" s="2"/>
      <c r="D14" s="11"/>
      <c r="E14" s="11"/>
      <c r="F14" s="11"/>
      <c r="G14" s="10"/>
      <c r="H14" s="10"/>
      <c r="I14" s="10"/>
    </row>
    <row r="15" spans="1:9" ht="15.75" customHeight="1">
      <c r="A15" s="1" t="s">
        <v>15</v>
      </c>
      <c r="B15" s="2"/>
      <c r="D15" s="12"/>
      <c r="E15" s="12"/>
      <c r="F15" s="12"/>
      <c r="G15" s="12"/>
      <c r="H15" s="12"/>
      <c r="I15" s="12"/>
    </row>
    <row r="16" spans="1:9" ht="15.75" customHeight="1">
      <c r="A16" s="1" t="s">
        <v>16</v>
      </c>
      <c r="B16" s="2"/>
      <c r="D16" s="12">
        <v>0</v>
      </c>
      <c r="E16" s="12">
        <v>0</v>
      </c>
      <c r="F16" s="12">
        <v>254</v>
      </c>
      <c r="G16" s="12">
        <v>0</v>
      </c>
      <c r="H16" s="12">
        <v>0</v>
      </c>
      <c r="I16" s="10">
        <f>SUM(D16:H16)</f>
        <v>254</v>
      </c>
    </row>
    <row r="17" spans="1:9" ht="15.75" customHeight="1">
      <c r="A17" s="1" t="s">
        <v>17</v>
      </c>
      <c r="B17" s="2"/>
      <c r="D17" s="11">
        <v>0</v>
      </c>
      <c r="E17" s="11">
        <v>0</v>
      </c>
      <c r="F17" s="11">
        <v>0</v>
      </c>
      <c r="G17" s="10">
        <v>916</v>
      </c>
      <c r="H17" s="10">
        <v>0</v>
      </c>
      <c r="I17" s="10">
        <f>SUM(D17:H17)</f>
        <v>916</v>
      </c>
    </row>
    <row r="18" spans="1:9" ht="15.75" customHeight="1">
      <c r="A18" s="1" t="s">
        <v>18</v>
      </c>
      <c r="B18" s="2"/>
      <c r="D18" s="11">
        <v>0</v>
      </c>
      <c r="E18" s="11">
        <v>0</v>
      </c>
      <c r="F18" s="11">
        <v>0</v>
      </c>
      <c r="G18" s="10">
        <v>-2522</v>
      </c>
      <c r="H18" s="10">
        <v>0</v>
      </c>
      <c r="I18" s="10">
        <f>SUM(D18:H18)</f>
        <v>-2522</v>
      </c>
    </row>
    <row r="19" spans="2:9" ht="15.75" customHeight="1">
      <c r="B19" s="2"/>
      <c r="D19" s="11"/>
      <c r="E19" s="11"/>
      <c r="F19" s="11"/>
      <c r="G19" s="10"/>
      <c r="H19" s="10"/>
      <c r="I19" s="10"/>
    </row>
    <row r="20" spans="1:9" ht="15.75" customHeight="1" thickBot="1">
      <c r="A20" s="1" t="s">
        <v>19</v>
      </c>
      <c r="B20" s="2"/>
      <c r="D20" s="13">
        <f aca="true" t="shared" si="0" ref="D20:I20">SUM(D13:D18)</f>
        <v>350229</v>
      </c>
      <c r="E20" s="13">
        <f t="shared" si="0"/>
        <v>35089</v>
      </c>
      <c r="F20" s="13">
        <f t="shared" si="0"/>
        <v>8597</v>
      </c>
      <c r="G20" s="13">
        <f t="shared" si="0"/>
        <v>318570</v>
      </c>
      <c r="H20" s="13">
        <f t="shared" si="0"/>
        <v>0</v>
      </c>
      <c r="I20" s="13">
        <f t="shared" si="0"/>
        <v>712485</v>
      </c>
    </row>
    <row r="21" spans="2:9" ht="15.75" customHeight="1" thickTop="1">
      <c r="B21" s="2"/>
      <c r="D21" s="14"/>
      <c r="E21" s="14"/>
      <c r="F21" s="14"/>
      <c r="G21" s="14"/>
      <c r="H21" s="14"/>
      <c r="I21" s="14"/>
    </row>
    <row r="22" spans="2:9" ht="15.75" customHeight="1">
      <c r="B22" s="2"/>
      <c r="D22" s="14"/>
      <c r="E22" s="14"/>
      <c r="F22" s="14"/>
      <c r="G22" s="14"/>
      <c r="H22" s="14"/>
      <c r="I22" s="14"/>
    </row>
    <row r="23" spans="2:9" ht="15.75" customHeight="1">
      <c r="B23" s="2"/>
      <c r="D23" s="14"/>
      <c r="E23" s="14"/>
      <c r="F23" s="14"/>
      <c r="G23" s="14"/>
      <c r="H23" s="14"/>
      <c r="I23" s="14"/>
    </row>
    <row r="24" spans="1:9" ht="12" customHeight="1">
      <c r="A24" s="2"/>
      <c r="B24" s="2"/>
      <c r="D24" s="9"/>
      <c r="E24" s="9"/>
      <c r="F24" s="9"/>
      <c r="G24" s="9"/>
      <c r="H24" s="9"/>
      <c r="I24" s="9"/>
    </row>
    <row r="25" spans="1:9" ht="15.75" customHeight="1">
      <c r="A25" s="6" t="s">
        <v>20</v>
      </c>
      <c r="B25" s="2"/>
      <c r="D25" s="9"/>
      <c r="E25" s="9"/>
      <c r="F25" s="9"/>
      <c r="G25" s="9"/>
      <c r="H25" s="9"/>
      <c r="I25" s="9"/>
    </row>
    <row r="26" spans="1:9" ht="15.75" customHeight="1">
      <c r="A26" s="7"/>
      <c r="B26" s="2"/>
      <c r="D26" s="3"/>
      <c r="E26" s="3"/>
      <c r="F26" s="3"/>
      <c r="G26" s="3"/>
      <c r="H26" s="3"/>
      <c r="I26" s="3"/>
    </row>
    <row r="27" spans="1:9" ht="15.75" customHeight="1">
      <c r="A27" s="1" t="s">
        <v>21</v>
      </c>
      <c r="B27" s="2"/>
      <c r="D27" s="10">
        <v>350229</v>
      </c>
      <c r="E27" s="10">
        <v>35089</v>
      </c>
      <c r="F27" s="10">
        <v>8578</v>
      </c>
      <c r="G27" s="10">
        <v>314021</v>
      </c>
      <c r="H27" s="10">
        <v>5043</v>
      </c>
      <c r="I27" s="10">
        <f>SUM(D27:H27)</f>
        <v>712960</v>
      </c>
    </row>
    <row r="28" spans="2:9" ht="15.75" customHeight="1">
      <c r="B28" s="2"/>
      <c r="D28" s="11"/>
      <c r="E28" s="11"/>
      <c r="F28" s="11"/>
      <c r="G28" s="10"/>
      <c r="H28" s="10"/>
      <c r="I28" s="10"/>
    </row>
    <row r="29" spans="1:9" ht="15.75" customHeight="1">
      <c r="A29" s="1" t="s">
        <v>15</v>
      </c>
      <c r="B29" s="2"/>
      <c r="D29" s="12"/>
      <c r="E29" s="12"/>
      <c r="F29" s="12"/>
      <c r="G29" s="12"/>
      <c r="H29" s="12"/>
      <c r="I29" s="12"/>
    </row>
    <row r="30" spans="1:9" ht="15.75" customHeight="1">
      <c r="A30" s="1" t="s">
        <v>16</v>
      </c>
      <c r="B30" s="2"/>
      <c r="D30" s="12">
        <v>0</v>
      </c>
      <c r="E30" s="12">
        <v>0</v>
      </c>
      <c r="F30" s="12">
        <v>-29</v>
      </c>
      <c r="G30" s="12">
        <v>0</v>
      </c>
      <c r="H30" s="12">
        <v>0</v>
      </c>
      <c r="I30" s="10">
        <f>SUM(D30:H30)</f>
        <v>-29</v>
      </c>
    </row>
    <row r="31" spans="1:9" ht="15.75" customHeight="1">
      <c r="A31" s="1" t="s">
        <v>22</v>
      </c>
      <c r="B31" s="2"/>
      <c r="D31" s="12"/>
      <c r="E31" s="12"/>
      <c r="F31" s="12"/>
      <c r="G31" s="12"/>
      <c r="H31" s="12"/>
      <c r="I31" s="10"/>
    </row>
    <row r="32" spans="1:9" ht="15.75" customHeight="1">
      <c r="A32" s="1" t="s">
        <v>23</v>
      </c>
      <c r="B32" s="2"/>
      <c r="D32" s="12">
        <v>0</v>
      </c>
      <c r="E32" s="12">
        <v>0</v>
      </c>
      <c r="F32" s="12">
        <v>-370</v>
      </c>
      <c r="G32" s="12">
        <v>0</v>
      </c>
      <c r="H32" s="12">
        <v>0</v>
      </c>
      <c r="I32" s="10">
        <f>SUM(D32:G32)</f>
        <v>-370</v>
      </c>
    </row>
    <row r="33" spans="1:9" ht="15.75" customHeight="1">
      <c r="A33" s="1" t="s">
        <v>17</v>
      </c>
      <c r="B33" s="2"/>
      <c r="D33" s="11">
        <v>0</v>
      </c>
      <c r="E33" s="11">
        <v>0</v>
      </c>
      <c r="F33" s="11">
        <v>0</v>
      </c>
      <c r="G33" s="10">
        <v>1063</v>
      </c>
      <c r="H33" s="10">
        <v>0</v>
      </c>
      <c r="I33" s="10">
        <f>SUM(D33:H33)</f>
        <v>1063</v>
      </c>
    </row>
    <row r="34" spans="1:9" ht="15.75" customHeight="1">
      <c r="A34" s="1" t="s">
        <v>18</v>
      </c>
      <c r="B34" s="2"/>
      <c r="D34" s="11">
        <v>0</v>
      </c>
      <c r="E34" s="11">
        <v>0</v>
      </c>
      <c r="F34" s="11">
        <v>0</v>
      </c>
      <c r="G34" s="10">
        <v>0</v>
      </c>
      <c r="H34" s="10">
        <v>-5043</v>
      </c>
      <c r="I34" s="10">
        <f>SUM(D34:H34)</f>
        <v>-5043</v>
      </c>
    </row>
    <row r="35" spans="2:9" ht="15.75" customHeight="1">
      <c r="B35" s="2"/>
      <c r="D35" s="11"/>
      <c r="E35" s="11"/>
      <c r="F35" s="11"/>
      <c r="G35" s="10"/>
      <c r="H35" s="10"/>
      <c r="I35" s="10"/>
    </row>
    <row r="36" spans="1:9" ht="15.75" customHeight="1" thickBot="1">
      <c r="A36" s="1" t="s">
        <v>24</v>
      </c>
      <c r="B36" s="2"/>
      <c r="D36" s="13">
        <f aca="true" t="shared" si="1" ref="D36:I36">SUM(D27:D34)</f>
        <v>350229</v>
      </c>
      <c r="E36" s="13">
        <f t="shared" si="1"/>
        <v>35089</v>
      </c>
      <c r="F36" s="13">
        <f t="shared" si="1"/>
        <v>8179</v>
      </c>
      <c r="G36" s="13">
        <f t="shared" si="1"/>
        <v>315084</v>
      </c>
      <c r="H36" s="13">
        <f t="shared" si="1"/>
        <v>0</v>
      </c>
      <c r="I36" s="13">
        <f t="shared" si="1"/>
        <v>708581</v>
      </c>
    </row>
    <row r="37" ht="15.75" customHeight="1" thickTop="1">
      <c r="A37" s="15"/>
    </row>
    <row r="38" ht="15.75" customHeight="1">
      <c r="A38" s="15"/>
    </row>
    <row r="39" ht="15.75" customHeight="1">
      <c r="A39" s="15"/>
    </row>
    <row r="40" ht="15.75" customHeight="1">
      <c r="A40" s="15"/>
    </row>
    <row r="41" ht="15.75" customHeight="1">
      <c r="A41" s="15"/>
    </row>
    <row r="42" ht="15.75" customHeight="1">
      <c r="A42" s="15"/>
    </row>
    <row r="43" ht="15.75" customHeight="1">
      <c r="A43" s="15"/>
    </row>
    <row r="44" ht="15.75" customHeight="1">
      <c r="A44" s="15"/>
    </row>
    <row r="45" ht="15.75" customHeight="1">
      <c r="A45" s="15"/>
    </row>
    <row r="46" ht="15.75" customHeight="1">
      <c r="A46" s="15"/>
    </row>
    <row r="47" ht="15.75" customHeight="1">
      <c r="A47" s="15"/>
    </row>
    <row r="48" ht="15.75" customHeight="1">
      <c r="A48" s="15"/>
    </row>
    <row r="49" ht="15.75" customHeight="1">
      <c r="A49" s="15"/>
    </row>
    <row r="50" ht="15.75" customHeight="1">
      <c r="A50" s="15"/>
    </row>
  </sheetData>
  <mergeCells count="2">
    <mergeCell ref="A3:I3"/>
    <mergeCell ref="A4:I4"/>
  </mergeCells>
  <printOptions/>
  <pageMargins left="0.78" right="0.5" top="0.68" bottom="0.5" header="0.5" footer="0.5"/>
  <pageSetup firstPageNumber="22" useFirstPageNumber="1" horizontalDpi="600" verticalDpi="600" orientation="portrait" paperSize="9" scale="90" r:id="rId1"/>
  <headerFooter alignWithMargins="0">
    <oddFooter>&amp;R&amp;"Times New Roman,Regular"&amp;8HLPB/4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B46">
      <selection activeCell="A1" sqref="A1:K47"/>
    </sheetView>
  </sheetViews>
  <sheetFormatPr defaultColWidth="9.00390625" defaultRowHeight="12.75"/>
  <cols>
    <col min="1" max="1" width="4.125" style="21" customWidth="1"/>
    <col min="2" max="5" width="9.75390625" style="21" customWidth="1"/>
    <col min="6" max="6" width="7.125" style="21" customWidth="1"/>
    <col min="7" max="7" width="9.875" style="21" customWidth="1"/>
    <col min="8" max="8" width="17.00390625" style="21" customWidth="1"/>
    <col min="9" max="9" width="3.125" style="21" customWidth="1"/>
    <col min="10" max="10" width="14.00390625" style="21" customWidth="1"/>
    <col min="11" max="11" width="1.37890625" style="21" customWidth="1"/>
    <col min="12" max="12" width="7.125" style="21" customWidth="1"/>
    <col min="13" max="16384" width="9.75390625" style="21" customWidth="1"/>
  </cols>
  <sheetData>
    <row r="1" ht="18.75">
      <c r="A1" s="138" t="s">
        <v>126</v>
      </c>
    </row>
    <row r="3" ht="17.25">
      <c r="A3" s="20" t="s">
        <v>31</v>
      </c>
    </row>
    <row r="4" spans="1:7" ht="17.25">
      <c r="A4" s="140" t="s">
        <v>32</v>
      </c>
      <c r="B4" s="141"/>
      <c r="C4" s="141"/>
      <c r="D4" s="141"/>
      <c r="E4" s="141"/>
      <c r="F4" s="141"/>
      <c r="G4" s="141"/>
    </row>
    <row r="6" ht="16.5">
      <c r="J6" s="22" t="s">
        <v>33</v>
      </c>
    </row>
    <row r="7" ht="16.5">
      <c r="J7" s="22" t="s">
        <v>34</v>
      </c>
    </row>
    <row r="8" spans="8:10" ht="16.5">
      <c r="H8" s="22" t="s">
        <v>35</v>
      </c>
      <c r="J8" s="22" t="s">
        <v>36</v>
      </c>
    </row>
    <row r="9" spans="8:11" ht="16.5">
      <c r="H9" s="22" t="s">
        <v>37</v>
      </c>
      <c r="J9" s="22" t="s">
        <v>38</v>
      </c>
      <c r="K9" s="23"/>
    </row>
    <row r="10" spans="8:11" ht="16.5">
      <c r="H10" s="22"/>
      <c r="K10" s="23"/>
    </row>
    <row r="11" spans="8:10" ht="16.5">
      <c r="H11" s="24">
        <v>37986</v>
      </c>
      <c r="I11" s="24"/>
      <c r="J11" s="24">
        <v>37621</v>
      </c>
    </row>
    <row r="12" spans="8:10" ht="16.5">
      <c r="H12" s="24" t="s">
        <v>12</v>
      </c>
      <c r="I12" s="24"/>
      <c r="J12" s="24" t="s">
        <v>12</v>
      </c>
    </row>
    <row r="13" ht="15.75">
      <c r="G13" s="25"/>
    </row>
    <row r="14" spans="1:10" ht="16.5">
      <c r="A14" s="26" t="s">
        <v>39</v>
      </c>
      <c r="B14" s="26"/>
      <c r="C14" s="26"/>
      <c r="D14" s="26"/>
      <c r="E14" s="27"/>
      <c r="F14" s="27"/>
      <c r="G14" s="27"/>
      <c r="H14" s="28">
        <f>'[4]Cash flow'!C14</f>
        <v>4462</v>
      </c>
      <c r="I14" s="28"/>
      <c r="J14" s="28">
        <v>5984</v>
      </c>
    </row>
    <row r="15" spans="1:10" ht="16.5">
      <c r="A15" s="26" t="s">
        <v>40</v>
      </c>
      <c r="B15" s="26"/>
      <c r="C15" s="26"/>
      <c r="D15" s="26"/>
      <c r="E15" s="27"/>
      <c r="F15" s="27"/>
      <c r="G15" s="27"/>
      <c r="H15" s="29"/>
      <c r="I15" s="29"/>
      <c r="J15" s="29"/>
    </row>
    <row r="16" spans="1:10" ht="15.75" customHeight="1">
      <c r="A16" s="30"/>
      <c r="B16" s="26" t="s">
        <v>41</v>
      </c>
      <c r="C16" s="26"/>
      <c r="D16" s="26"/>
      <c r="E16" s="27"/>
      <c r="F16" s="27"/>
      <c r="G16" s="27"/>
      <c r="H16" s="29">
        <f>'[4]Cash flow'!C26</f>
        <v>-8348</v>
      </c>
      <c r="I16" s="29"/>
      <c r="J16" s="29">
        <v>-11888</v>
      </c>
    </row>
    <row r="17" spans="1:10" ht="16.5">
      <c r="A17" s="27"/>
      <c r="B17" s="26" t="s">
        <v>42</v>
      </c>
      <c r="C17" s="26"/>
      <c r="D17" s="26"/>
      <c r="E17" s="27"/>
      <c r="F17" s="27"/>
      <c r="G17" s="27"/>
      <c r="H17" s="31">
        <f>'[4]Cash flow'!C29</f>
        <v>13704</v>
      </c>
      <c r="I17" s="32"/>
      <c r="J17" s="31">
        <v>16109</v>
      </c>
    </row>
    <row r="18" spans="1:10" ht="11.25" customHeight="1">
      <c r="A18" s="27"/>
      <c r="B18" s="26"/>
      <c r="C18" s="26"/>
      <c r="D18" s="26"/>
      <c r="E18" s="27"/>
      <c r="F18" s="27"/>
      <c r="G18" s="27"/>
      <c r="H18" s="29"/>
      <c r="I18" s="29"/>
      <c r="J18" s="29"/>
    </row>
    <row r="19" spans="1:10" ht="16.5">
      <c r="A19" s="26" t="s">
        <v>43</v>
      </c>
      <c r="B19" s="27"/>
      <c r="C19" s="26"/>
      <c r="D19" s="26"/>
      <c r="E19" s="27"/>
      <c r="F19" s="27"/>
      <c r="G19" s="27"/>
      <c r="H19" s="29">
        <f>SUM(H14:H17)</f>
        <v>9818</v>
      </c>
      <c r="I19" s="29"/>
      <c r="J19" s="29">
        <f>SUM(J14:J17)</f>
        <v>10205</v>
      </c>
    </row>
    <row r="20" spans="1:10" ht="11.25" customHeight="1">
      <c r="A20" s="26"/>
      <c r="B20" s="26"/>
      <c r="C20" s="26"/>
      <c r="D20" s="26"/>
      <c r="E20" s="27"/>
      <c r="F20" s="27"/>
      <c r="G20" s="27"/>
      <c r="H20" s="29"/>
      <c r="I20" s="29"/>
      <c r="J20" s="29"/>
    </row>
    <row r="21" spans="2:10" ht="15.75" customHeight="1">
      <c r="B21" s="26" t="s">
        <v>44</v>
      </c>
      <c r="C21" s="26"/>
      <c r="D21" s="26"/>
      <c r="E21" s="27"/>
      <c r="F21" s="27"/>
      <c r="G21" s="27"/>
      <c r="H21" s="29">
        <f>'[4]Cash flow'!C40-'[4]Cash flow'!B40+1</f>
        <v>58335</v>
      </c>
      <c r="I21" s="29"/>
      <c r="J21" s="29">
        <f>20742-J42</f>
        <v>20730</v>
      </c>
    </row>
    <row r="22" spans="2:10" ht="15.75" customHeight="1">
      <c r="B22" s="26" t="s">
        <v>45</v>
      </c>
      <c r="C22" s="26"/>
      <c r="D22" s="26"/>
      <c r="E22" s="27"/>
      <c r="F22" s="27"/>
      <c r="G22" s="27"/>
      <c r="H22" s="29">
        <f>+'[4]Cash flow'!C46</f>
        <v>-8445</v>
      </c>
      <c r="I22" s="29"/>
      <c r="J22" s="29">
        <v>-17633</v>
      </c>
    </row>
    <row r="23" spans="1:10" ht="16.5">
      <c r="A23" s="27"/>
      <c r="B23" s="26" t="s">
        <v>46</v>
      </c>
      <c r="C23" s="26"/>
      <c r="D23" s="26"/>
      <c r="E23" s="27"/>
      <c r="F23" s="27"/>
      <c r="G23" s="27"/>
      <c r="H23" s="29">
        <f>'[4]Cash flow'!B40</f>
        <v>-540</v>
      </c>
      <c r="I23" s="29"/>
      <c r="J23" s="29">
        <v>-4222</v>
      </c>
    </row>
    <row r="24" spans="1:10" ht="11.25" customHeight="1">
      <c r="A24" s="26"/>
      <c r="B24" s="26"/>
      <c r="C24" s="26"/>
      <c r="D24" s="26"/>
      <c r="E24" s="27"/>
      <c r="F24" s="27"/>
      <c r="G24" s="27"/>
      <c r="H24" s="33"/>
      <c r="I24" s="32"/>
      <c r="J24" s="33"/>
    </row>
    <row r="25" spans="1:10" ht="16.5">
      <c r="A25" s="26" t="s">
        <v>47</v>
      </c>
      <c r="B25" s="26"/>
      <c r="C25" s="26"/>
      <c r="D25" s="26"/>
      <c r="E25" s="27"/>
      <c r="F25" s="27"/>
      <c r="G25" s="27"/>
      <c r="H25" s="31">
        <f>SUM(H19:H23)</f>
        <v>59168</v>
      </c>
      <c r="I25" s="32"/>
      <c r="J25" s="31">
        <f>SUM(J19:J23)</f>
        <v>9080</v>
      </c>
    </row>
    <row r="26" spans="1:10" ht="11.25" customHeight="1">
      <c r="A26" s="26"/>
      <c r="B26" s="26"/>
      <c r="C26" s="26"/>
      <c r="D26" s="26"/>
      <c r="E26" s="27"/>
      <c r="F26" s="27"/>
      <c r="G26" s="27"/>
      <c r="H26" s="29"/>
      <c r="I26" s="29"/>
      <c r="J26" s="29"/>
    </row>
    <row r="27" spans="1:10" ht="15.75" customHeight="1">
      <c r="A27" s="26" t="s">
        <v>48</v>
      </c>
      <c r="B27" s="26"/>
      <c r="C27" s="26"/>
      <c r="D27" s="26"/>
      <c r="E27" s="27"/>
      <c r="F27" s="27"/>
      <c r="G27" s="27"/>
      <c r="H27" s="29"/>
      <c r="I27" s="29"/>
      <c r="J27" s="29"/>
    </row>
    <row r="28" spans="1:10" ht="16.5">
      <c r="A28" s="27"/>
      <c r="B28" s="27" t="s">
        <v>49</v>
      </c>
      <c r="C28" s="26"/>
      <c r="D28" s="26"/>
      <c r="E28" s="27"/>
      <c r="F28" s="27"/>
      <c r="G28" s="27"/>
      <c r="H28" s="29">
        <f>'[4]Cash flow'!C56+'[4]Cash flow'!C57+'[4]Cash flow'!C58</f>
        <v>-16451</v>
      </c>
      <c r="I28" s="29"/>
      <c r="J28" s="29">
        <v>-967</v>
      </c>
    </row>
    <row r="29" spans="1:10" ht="16.5">
      <c r="A29" s="27"/>
      <c r="B29" s="26" t="s">
        <v>50</v>
      </c>
      <c r="C29" s="26"/>
      <c r="D29" s="26"/>
      <c r="E29" s="27"/>
      <c r="F29" s="27"/>
      <c r="G29" s="27"/>
      <c r="H29" s="29">
        <f>'[4]Cash flow'!C54</f>
        <v>-239</v>
      </c>
      <c r="I29" s="29"/>
      <c r="J29" s="29">
        <v>-1225</v>
      </c>
    </row>
    <row r="30" spans="1:10" ht="11.25" customHeight="1">
      <c r="A30" s="26"/>
      <c r="B30" s="26"/>
      <c r="C30" s="26"/>
      <c r="D30" s="26"/>
      <c r="E30" s="27"/>
      <c r="F30" s="27"/>
      <c r="G30" s="27"/>
      <c r="H30" s="33"/>
      <c r="I30" s="32"/>
      <c r="J30" s="33"/>
    </row>
    <row r="31" spans="1:10" ht="16.5">
      <c r="A31" s="26" t="s">
        <v>51</v>
      </c>
      <c r="B31" s="26"/>
      <c r="C31" s="26"/>
      <c r="D31" s="26"/>
      <c r="E31" s="27"/>
      <c r="F31" s="27"/>
      <c r="G31" s="27"/>
      <c r="H31" s="31">
        <f>SUM(H28:H30)</f>
        <v>-16690</v>
      </c>
      <c r="I31" s="32"/>
      <c r="J31" s="31">
        <f>SUM(J28:J30)</f>
        <v>-2192</v>
      </c>
    </row>
    <row r="32" spans="1:10" ht="11.25" customHeight="1">
      <c r="A32" s="26"/>
      <c r="B32" s="26"/>
      <c r="C32" s="26"/>
      <c r="D32" s="26"/>
      <c r="E32" s="27"/>
      <c r="F32" s="27"/>
      <c r="G32" s="27"/>
      <c r="H32" s="29"/>
      <c r="I32" s="29"/>
      <c r="J32" s="29"/>
    </row>
    <row r="33" spans="1:10" ht="15.75" customHeight="1">
      <c r="A33" s="26" t="s">
        <v>52</v>
      </c>
      <c r="B33" s="26"/>
      <c r="C33" s="26"/>
      <c r="D33" s="26"/>
      <c r="E33" s="27"/>
      <c r="F33" s="27"/>
      <c r="G33" s="27"/>
      <c r="H33" s="29"/>
      <c r="I33" s="29"/>
      <c r="J33" s="29"/>
    </row>
    <row r="34" spans="1:10" ht="15.75" customHeight="1">
      <c r="A34" s="26"/>
      <c r="B34" s="26" t="s">
        <v>53</v>
      </c>
      <c r="C34" s="26"/>
      <c r="D34" s="26"/>
      <c r="E34" s="27"/>
      <c r="F34" s="27"/>
      <c r="G34" s="27"/>
      <c r="H34" s="29">
        <f>'[4]Cash flow'!C68</f>
        <v>-13704</v>
      </c>
      <c r="I34" s="29"/>
      <c r="J34" s="29">
        <v>-16109</v>
      </c>
    </row>
    <row r="35" spans="1:10" ht="15.75" customHeight="1">
      <c r="A35" s="26"/>
      <c r="B35" s="26" t="s">
        <v>18</v>
      </c>
      <c r="C35" s="26"/>
      <c r="D35" s="26"/>
      <c r="E35" s="27"/>
      <c r="F35" s="27"/>
      <c r="G35" s="27"/>
      <c r="H35" s="29">
        <f>'[4]Cash flow'!C69</f>
        <v>-2522</v>
      </c>
      <c r="I35" s="29"/>
      <c r="J35" s="29">
        <v>-5043</v>
      </c>
    </row>
    <row r="36" spans="1:10" ht="16.5">
      <c r="A36" s="27"/>
      <c r="B36" s="26" t="s">
        <v>54</v>
      </c>
      <c r="C36" s="26"/>
      <c r="D36" s="26"/>
      <c r="E36" s="27"/>
      <c r="F36" s="27"/>
      <c r="G36" s="27"/>
      <c r="H36" s="29">
        <f>'[4]Cash flow'!C66+'[4]Cash flow'!C67+'[4]Cash flow'!C70</f>
        <v>-18323</v>
      </c>
      <c r="I36" s="29"/>
      <c r="J36" s="29">
        <v>-7495</v>
      </c>
    </row>
    <row r="37" spans="1:10" ht="11.25" customHeight="1">
      <c r="A37" s="26"/>
      <c r="B37" s="26"/>
      <c r="C37" s="26"/>
      <c r="D37" s="26"/>
      <c r="E37" s="27"/>
      <c r="F37" s="27"/>
      <c r="G37" s="27"/>
      <c r="H37" s="33"/>
      <c r="I37" s="32"/>
      <c r="J37" s="33"/>
    </row>
    <row r="38" spans="1:10" ht="15.75" customHeight="1">
      <c r="A38" s="26" t="s">
        <v>55</v>
      </c>
      <c r="B38" s="26"/>
      <c r="C38" s="26"/>
      <c r="D38" s="26"/>
      <c r="E38" s="27"/>
      <c r="F38" s="27"/>
      <c r="G38" s="27"/>
      <c r="H38" s="31">
        <f>SUM(H34:H37)</f>
        <v>-34549</v>
      </c>
      <c r="I38" s="32"/>
      <c r="J38" s="31">
        <f>SUM(J34:J37)</f>
        <v>-28647</v>
      </c>
    </row>
    <row r="39" spans="1:10" ht="11.25" customHeight="1">
      <c r="A39" s="27"/>
      <c r="B39" s="26"/>
      <c r="C39" s="26"/>
      <c r="D39" s="26"/>
      <c r="E39" s="27"/>
      <c r="F39" s="27"/>
      <c r="G39" s="27"/>
      <c r="H39" s="29"/>
      <c r="I39" s="29"/>
      <c r="J39" s="29"/>
    </row>
    <row r="40" spans="1:10" ht="15.75" customHeight="1">
      <c r="A40" s="30" t="s">
        <v>56</v>
      </c>
      <c r="B40" s="30"/>
      <c r="C40" s="30"/>
      <c r="D40" s="30"/>
      <c r="E40" s="27"/>
      <c r="F40" s="27"/>
      <c r="G40" s="27"/>
      <c r="H40" s="29">
        <f>H38+H31+H25</f>
        <v>7929</v>
      </c>
      <c r="I40" s="29"/>
      <c r="J40" s="29">
        <f>J38+J31+J25</f>
        <v>-21759</v>
      </c>
    </row>
    <row r="41" spans="1:10" ht="11.25" customHeight="1">
      <c r="A41" s="26"/>
      <c r="B41" s="26"/>
      <c r="C41" s="26"/>
      <c r="D41" s="26"/>
      <c r="E41" s="27"/>
      <c r="F41" s="27"/>
      <c r="G41" s="27"/>
      <c r="H41" s="29"/>
      <c r="I41" s="29"/>
      <c r="J41" s="29"/>
    </row>
    <row r="42" spans="1:10" ht="16.5" customHeight="1">
      <c r="A42" s="26" t="s">
        <v>57</v>
      </c>
      <c r="B42" s="26"/>
      <c r="C42" s="26"/>
      <c r="D42" s="26"/>
      <c r="E42" s="27"/>
      <c r="F42" s="27"/>
      <c r="G42" s="27"/>
      <c r="H42" s="29">
        <f>'[4]Cash flow'!C77</f>
        <v>28</v>
      </c>
      <c r="I42" s="29"/>
      <c r="J42" s="29">
        <v>12</v>
      </c>
    </row>
    <row r="43" spans="1:10" ht="11.25" customHeight="1">
      <c r="A43" s="26"/>
      <c r="B43" s="26"/>
      <c r="C43" s="26"/>
      <c r="D43" s="26"/>
      <c r="E43" s="27"/>
      <c r="F43" s="27"/>
      <c r="G43" s="27"/>
      <c r="H43" s="29"/>
      <c r="I43" s="29"/>
      <c r="J43" s="29"/>
    </row>
    <row r="44" spans="1:10" ht="16.5" customHeight="1">
      <c r="A44" s="26" t="s">
        <v>58</v>
      </c>
      <c r="B44" s="26"/>
      <c r="C44" s="26"/>
      <c r="D44" s="26"/>
      <c r="E44" s="27"/>
      <c r="F44" s="27"/>
      <c r="G44" s="27"/>
      <c r="H44" s="29">
        <f>'[4]Cash flow'!C80</f>
        <v>-3229</v>
      </c>
      <c r="I44" s="29"/>
      <c r="J44" s="29">
        <v>12420</v>
      </c>
    </row>
    <row r="45" spans="1:10" ht="11.25" customHeight="1">
      <c r="A45" s="26"/>
      <c r="B45" s="26"/>
      <c r="C45" s="26"/>
      <c r="D45" s="26"/>
      <c r="E45" s="27"/>
      <c r="F45" s="27"/>
      <c r="G45" s="27"/>
      <c r="H45" s="29"/>
      <c r="I45" s="29"/>
      <c r="J45" s="29"/>
    </row>
    <row r="46" spans="1:10" ht="24.75" customHeight="1" thickBot="1">
      <c r="A46" s="26" t="s">
        <v>59</v>
      </c>
      <c r="B46" s="26"/>
      <c r="C46" s="26"/>
      <c r="D46" s="26"/>
      <c r="E46" s="27"/>
      <c r="F46" s="27"/>
      <c r="G46" s="27"/>
      <c r="H46" s="34">
        <f>SUM(H40:H44)</f>
        <v>4728</v>
      </c>
      <c r="I46" s="32"/>
      <c r="J46" s="34">
        <f>SUM(J40:J44)</f>
        <v>-9327</v>
      </c>
    </row>
    <row r="47" spans="1:10" ht="16.5" thickTop="1">
      <c r="A47" s="35"/>
      <c r="B47" s="36"/>
      <c r="C47" s="36"/>
      <c r="D47" s="36"/>
      <c r="H47" s="37"/>
      <c r="I47" s="37"/>
      <c r="J47" s="37"/>
    </row>
    <row r="48" spans="1:4" ht="15.75">
      <c r="A48" s="36"/>
      <c r="B48" s="36"/>
      <c r="C48" s="36"/>
      <c r="D48" s="36"/>
    </row>
  </sheetData>
  <mergeCells count="1">
    <mergeCell ref="A4:G4"/>
  </mergeCells>
  <printOptions/>
  <pageMargins left="0.66" right="0.32" top="0.77" bottom="0" header="0.5" footer="0.5"/>
  <pageSetup horizontalDpi="600" verticalDpi="600" orientation="portrait" paperSize="9" scale="85" r:id="rId1"/>
  <headerFooter alignWithMargins="0">
    <oddFooter>&amp;R&amp;9HLPB/3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S273"/>
  <sheetViews>
    <sheetView zoomScale="75" zoomScaleNormal="75" workbookViewId="0" topLeftCell="A1">
      <selection activeCell="D1" sqref="D1"/>
    </sheetView>
  </sheetViews>
  <sheetFormatPr defaultColWidth="9.00390625" defaultRowHeight="12.75"/>
  <cols>
    <col min="1" max="1" width="4.75390625" style="38" customWidth="1"/>
    <col min="2" max="2" width="2.50390625" style="38" customWidth="1"/>
    <col min="3" max="3" width="4.375" style="38" customWidth="1"/>
    <col min="4" max="4" width="32.75390625" style="38" customWidth="1"/>
    <col min="5" max="5" width="12.50390625" style="50" customWidth="1"/>
    <col min="6" max="6" width="17.75390625" style="38" customWidth="1"/>
    <col min="7" max="7" width="2.25390625" style="38" customWidth="1"/>
    <col min="8" max="8" width="13.375" style="38" customWidth="1"/>
    <col min="9" max="9" width="22.50390625" style="38" customWidth="1"/>
    <col min="10" max="10" width="0.5" style="38" hidden="1" customWidth="1"/>
    <col min="11" max="16384" width="10.875" style="38" customWidth="1"/>
  </cols>
  <sheetData>
    <row r="1" ht="18.75">
      <c r="C1" s="138" t="s">
        <v>126</v>
      </c>
    </row>
    <row r="3" spans="3:11" ht="18.75">
      <c r="C3" s="39" t="s">
        <v>60</v>
      </c>
      <c r="D3" s="40"/>
      <c r="E3" s="41"/>
      <c r="F3" s="40"/>
      <c r="G3" s="40"/>
      <c r="H3" s="40"/>
      <c r="I3" s="40"/>
      <c r="J3" s="40"/>
      <c r="K3" s="40"/>
    </row>
    <row r="4" spans="1:11" ht="18" customHeight="1">
      <c r="A4" s="41"/>
      <c r="B4" s="41"/>
      <c r="C4" s="42" t="s">
        <v>1</v>
      </c>
      <c r="D4" s="43"/>
      <c r="E4" s="43"/>
      <c r="F4" s="43"/>
      <c r="G4" s="43"/>
      <c r="H4" s="43"/>
      <c r="I4" s="43"/>
      <c r="J4" s="43"/>
      <c r="K4" s="41"/>
    </row>
    <row r="5" spans="1:11" ht="18" customHeight="1">
      <c r="A5" s="41"/>
      <c r="B5" s="41"/>
      <c r="C5" s="41" t="s">
        <v>61</v>
      </c>
      <c r="D5" s="41"/>
      <c r="E5" s="41"/>
      <c r="F5" s="41"/>
      <c r="G5" s="41"/>
      <c r="H5" s="41"/>
      <c r="I5" s="41"/>
      <c r="J5" s="41"/>
      <c r="K5" s="41"/>
    </row>
    <row r="6" spans="1:11" ht="18" customHeight="1">
      <c r="A6" s="41"/>
      <c r="B6" s="41"/>
      <c r="C6" s="44"/>
      <c r="D6" s="41"/>
      <c r="E6" s="41"/>
      <c r="F6" s="41"/>
      <c r="G6" s="41"/>
      <c r="H6" s="41"/>
      <c r="I6" s="41"/>
      <c r="J6" s="41"/>
      <c r="K6" s="41"/>
    </row>
    <row r="7" spans="1:11" ht="18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" customHeight="1">
      <c r="A8" s="41"/>
      <c r="B8" s="41"/>
      <c r="C8" s="45" t="s">
        <v>62</v>
      </c>
      <c r="D8" s="46"/>
      <c r="E8" s="46"/>
      <c r="F8" s="46"/>
      <c r="G8" s="46"/>
      <c r="H8" s="46"/>
      <c r="I8" s="46"/>
      <c r="J8" s="41"/>
      <c r="K8" s="41"/>
    </row>
    <row r="9" spans="1:11" ht="18" customHeight="1">
      <c r="A9" s="41"/>
      <c r="B9" s="41"/>
      <c r="C9" s="47" t="s">
        <v>63</v>
      </c>
      <c r="D9" s="46"/>
      <c r="E9" s="46"/>
      <c r="F9" s="46"/>
      <c r="G9" s="46"/>
      <c r="H9" s="46"/>
      <c r="I9" s="46"/>
      <c r="J9" s="41"/>
      <c r="K9" s="41"/>
    </row>
    <row r="10" spans="1:11" ht="18" customHeight="1">
      <c r="A10" s="41"/>
      <c r="B10" s="48"/>
      <c r="C10" s="49"/>
      <c r="D10" s="46"/>
      <c r="E10" s="46"/>
      <c r="F10" s="46"/>
      <c r="G10" s="46"/>
      <c r="H10" s="46"/>
      <c r="I10" s="46"/>
      <c r="J10" s="41"/>
      <c r="K10" s="41"/>
    </row>
    <row r="11" spans="1:45" ht="18" customHeight="1">
      <c r="A11" s="41"/>
      <c r="B11" s="41"/>
      <c r="C11" s="41"/>
      <c r="D11" s="41"/>
      <c r="E11" s="46"/>
      <c r="F11" s="46"/>
      <c r="G11" s="46"/>
      <c r="H11" s="46"/>
      <c r="I11" s="46"/>
      <c r="J11" s="41"/>
      <c r="K11" s="4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5" ht="18" customHeight="1">
      <c r="A12" s="41"/>
      <c r="B12" s="41"/>
      <c r="C12" s="41"/>
      <c r="D12" s="41"/>
      <c r="E12" s="48" t="s">
        <v>64</v>
      </c>
      <c r="F12" s="48"/>
      <c r="G12" s="51"/>
      <c r="H12" s="48" t="s">
        <v>65</v>
      </c>
      <c r="I12" s="48"/>
      <c r="J12" s="41"/>
      <c r="K12" s="41"/>
      <c r="L12" s="50"/>
      <c r="M12" s="50"/>
      <c r="N12" s="50"/>
      <c r="O12" s="50"/>
      <c r="P12" s="50"/>
      <c r="Q12" s="50"/>
      <c r="R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</row>
    <row r="13" spans="1:45" ht="18" customHeight="1">
      <c r="A13" s="41"/>
      <c r="B13" s="41"/>
      <c r="C13" s="41"/>
      <c r="D13" s="41"/>
      <c r="E13" s="52" t="s">
        <v>66</v>
      </c>
      <c r="F13" s="53" t="s">
        <v>67</v>
      </c>
      <c r="G13" s="54"/>
      <c r="H13" s="52" t="s">
        <v>66</v>
      </c>
      <c r="I13" s="53" t="s">
        <v>67</v>
      </c>
      <c r="J13" s="41"/>
      <c r="K13" s="41"/>
      <c r="L13" s="50"/>
      <c r="M13" s="50"/>
      <c r="N13" s="50"/>
      <c r="O13" s="50"/>
      <c r="P13" s="50"/>
      <c r="Q13" s="50"/>
      <c r="R13" s="50"/>
      <c r="S13" s="50" t="s">
        <v>68</v>
      </c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</row>
    <row r="14" spans="1:45" ht="18" customHeight="1">
      <c r="A14" s="41"/>
      <c r="B14" s="41"/>
      <c r="C14" s="41"/>
      <c r="D14" s="41"/>
      <c r="E14" s="52" t="s">
        <v>34</v>
      </c>
      <c r="F14" s="53" t="s">
        <v>34</v>
      </c>
      <c r="G14" s="54"/>
      <c r="H14" s="52" t="s">
        <v>69</v>
      </c>
      <c r="I14" s="53" t="s">
        <v>34</v>
      </c>
      <c r="J14" s="41"/>
      <c r="K14" s="41"/>
      <c r="L14" s="50"/>
      <c r="M14" s="50"/>
      <c r="N14" s="50"/>
      <c r="O14" s="50"/>
      <c r="P14" s="50"/>
      <c r="Q14" s="50"/>
      <c r="R14" s="50"/>
      <c r="S14" s="50" t="s">
        <v>66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</row>
    <row r="15" spans="1:45" ht="18" customHeight="1">
      <c r="A15" s="41"/>
      <c r="B15" s="41"/>
      <c r="C15" s="41"/>
      <c r="D15" s="41"/>
      <c r="E15" s="52" t="s">
        <v>70</v>
      </c>
      <c r="F15" s="52" t="s">
        <v>36</v>
      </c>
      <c r="G15" s="54"/>
      <c r="H15" s="52" t="s">
        <v>71</v>
      </c>
      <c r="I15" s="52" t="s">
        <v>36</v>
      </c>
      <c r="J15" s="41"/>
      <c r="K15" s="41"/>
      <c r="L15" s="50"/>
      <c r="M15" s="50"/>
      <c r="N15" s="50"/>
      <c r="O15" s="50"/>
      <c r="P15" s="50"/>
      <c r="Q15" s="50"/>
      <c r="R15" s="50"/>
      <c r="S15" s="50" t="s">
        <v>34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</row>
    <row r="16" spans="1:45" ht="18" customHeight="1">
      <c r="A16" s="41"/>
      <c r="B16" s="41"/>
      <c r="C16" s="41"/>
      <c r="D16" s="41"/>
      <c r="E16" s="52"/>
      <c r="F16" s="52" t="s">
        <v>72</v>
      </c>
      <c r="G16" s="54"/>
      <c r="H16" s="52"/>
      <c r="I16" s="52" t="s">
        <v>38</v>
      </c>
      <c r="J16" s="41"/>
      <c r="K16" s="4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</row>
    <row r="17" spans="1:45" ht="18" customHeight="1">
      <c r="A17" s="41"/>
      <c r="B17" s="41"/>
      <c r="C17" s="41"/>
      <c r="D17" s="41"/>
      <c r="E17" s="46"/>
      <c r="F17" s="52"/>
      <c r="G17" s="54"/>
      <c r="H17" s="46"/>
      <c r="I17" s="46"/>
      <c r="J17" s="41"/>
      <c r="K17" s="4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</row>
    <row r="18" spans="1:45" ht="18" customHeight="1">
      <c r="A18" s="41"/>
      <c r="B18" s="41"/>
      <c r="C18" s="41"/>
      <c r="D18" s="41"/>
      <c r="E18" s="55" t="s">
        <v>73</v>
      </c>
      <c r="F18" s="55" t="s">
        <v>74</v>
      </c>
      <c r="G18" s="54"/>
      <c r="H18" s="55" t="s">
        <v>73</v>
      </c>
      <c r="I18" s="55" t="s">
        <v>74</v>
      </c>
      <c r="J18" s="41"/>
      <c r="K18" s="41"/>
      <c r="L18" s="50"/>
      <c r="M18" s="50"/>
      <c r="N18" s="50"/>
      <c r="O18" s="50"/>
      <c r="P18" s="50"/>
      <c r="Q18" s="50"/>
      <c r="R18" s="50"/>
      <c r="S18" s="50" t="s">
        <v>75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</row>
    <row r="19" spans="1:45" ht="18" customHeight="1">
      <c r="A19" s="41"/>
      <c r="B19" s="41"/>
      <c r="C19" s="41"/>
      <c r="D19" s="41"/>
      <c r="E19" s="52" t="s">
        <v>12</v>
      </c>
      <c r="F19" s="52" t="s">
        <v>12</v>
      </c>
      <c r="G19" s="54"/>
      <c r="H19" s="52" t="s">
        <v>12</v>
      </c>
      <c r="I19" s="52" t="s">
        <v>12</v>
      </c>
      <c r="J19" s="41"/>
      <c r="K19" s="41"/>
      <c r="L19" s="50"/>
      <c r="M19" s="56" t="s">
        <v>76</v>
      </c>
      <c r="N19" s="50"/>
      <c r="O19" s="56" t="s">
        <v>77</v>
      </c>
      <c r="P19" s="50"/>
      <c r="Q19" s="56" t="s">
        <v>78</v>
      </c>
      <c r="R19" s="50"/>
      <c r="S19" s="57" t="s">
        <v>79</v>
      </c>
      <c r="T19" s="50"/>
      <c r="U19" s="56" t="s">
        <v>80</v>
      </c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</row>
    <row r="20" spans="1:45" ht="18" customHeight="1">
      <c r="A20" s="41"/>
      <c r="B20" s="41"/>
      <c r="C20" s="41"/>
      <c r="D20" s="41"/>
      <c r="E20" s="48"/>
      <c r="F20" s="48"/>
      <c r="G20" s="51"/>
      <c r="H20" s="48"/>
      <c r="I20" s="48"/>
      <c r="J20" s="41"/>
      <c r="K20" s="41"/>
      <c r="L20" s="50"/>
      <c r="M20" s="50"/>
      <c r="N20" s="50"/>
      <c r="O20" s="50"/>
      <c r="P20" s="50"/>
      <c r="Q20" s="58"/>
      <c r="R20" s="50"/>
      <c r="S20" s="58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</row>
    <row r="21" spans="1:45" ht="19.5" customHeight="1">
      <c r="A21" s="41"/>
      <c r="B21" s="59"/>
      <c r="C21" s="60" t="s">
        <v>81</v>
      </c>
      <c r="D21" s="60"/>
      <c r="E21" s="61">
        <f>H21-M21</f>
        <v>25078</v>
      </c>
      <c r="F21" s="62">
        <v>15687</v>
      </c>
      <c r="G21" s="63"/>
      <c r="H21" s="64">
        <f>'[5]1qtr pl'!BG6</f>
        <v>70439</v>
      </c>
      <c r="I21" s="62">
        <v>53930</v>
      </c>
      <c r="J21" s="41"/>
      <c r="K21" s="41"/>
      <c r="L21" s="50"/>
      <c r="M21" s="65">
        <v>45361</v>
      </c>
      <c r="N21" s="66"/>
      <c r="O21" s="65">
        <v>75339</v>
      </c>
      <c r="P21" s="66"/>
      <c r="Q21" s="67">
        <v>245479</v>
      </c>
      <c r="R21" s="66"/>
      <c r="S21" s="68">
        <f>M21+O21+Q21</f>
        <v>366179</v>
      </c>
      <c r="T21" s="50"/>
      <c r="U21" s="65">
        <v>53930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</row>
    <row r="22" spans="1:45" ht="19.5" customHeight="1">
      <c r="A22" s="41"/>
      <c r="B22" s="59"/>
      <c r="C22" s="41" t="s">
        <v>82</v>
      </c>
      <c r="D22" s="60"/>
      <c r="E22" s="61">
        <f>H22-M22</f>
        <v>-23122.800000000003</v>
      </c>
      <c r="F22" s="62">
        <v>-10967</v>
      </c>
      <c r="G22" s="63"/>
      <c r="H22" s="62">
        <f>-H23+H24-H21</f>
        <v>-63065.8</v>
      </c>
      <c r="I22" s="62">
        <v>-47130</v>
      </c>
      <c r="J22" s="41"/>
      <c r="K22" s="41"/>
      <c r="L22" s="50"/>
      <c r="M22" s="69">
        <v>-39943</v>
      </c>
      <c r="N22" s="66"/>
      <c r="O22" s="69">
        <f>O24-O21-O23</f>
        <v>-68957</v>
      </c>
      <c r="P22" s="66"/>
      <c r="Q22" s="69">
        <f>Q24-Q21-Q23</f>
        <v>-195378</v>
      </c>
      <c r="R22" s="66"/>
      <c r="S22" s="68"/>
      <c r="T22" s="50"/>
      <c r="U22" s="69">
        <v>-47130</v>
      </c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</row>
    <row r="23" spans="1:45" ht="19.5" customHeight="1">
      <c r="A23" s="41"/>
      <c r="B23" s="59"/>
      <c r="C23" s="41" t="s">
        <v>83</v>
      </c>
      <c r="D23" s="60"/>
      <c r="E23" s="70">
        <f>H23-M23</f>
        <v>140</v>
      </c>
      <c r="F23" s="71">
        <v>345</v>
      </c>
      <c r="G23" s="72"/>
      <c r="H23" s="73">
        <f>'[5]1qtr pl'!BG50</f>
        <v>287</v>
      </c>
      <c r="I23" s="62">
        <v>517</v>
      </c>
      <c r="J23" s="41"/>
      <c r="K23" s="41"/>
      <c r="L23" s="50"/>
      <c r="M23" s="74">
        <v>147</v>
      </c>
      <c r="N23" s="66"/>
      <c r="O23" s="74">
        <v>716</v>
      </c>
      <c r="P23" s="66"/>
      <c r="Q23" s="75">
        <v>665</v>
      </c>
      <c r="R23" s="66"/>
      <c r="S23" s="68">
        <v>685</v>
      </c>
      <c r="T23" s="50"/>
      <c r="U23" s="74">
        <v>517</v>
      </c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</row>
    <row r="24" spans="1:45" ht="19.5" customHeight="1">
      <c r="A24" s="41"/>
      <c r="B24" s="76"/>
      <c r="C24" s="54" t="s">
        <v>84</v>
      </c>
      <c r="D24" s="60"/>
      <c r="E24" s="61">
        <f>SUM(E21:E23)</f>
        <v>2095.199999999997</v>
      </c>
      <c r="F24" s="62">
        <f>SUM(F21:F23)</f>
        <v>5065</v>
      </c>
      <c r="G24" s="77"/>
      <c r="H24" s="78">
        <f>'[5]1qtr pl'!BG9+1</f>
        <v>7660.200000000001</v>
      </c>
      <c r="I24" s="79">
        <f>SUM(I21:I23)</f>
        <v>7317</v>
      </c>
      <c r="J24" s="41"/>
      <c r="K24" s="41"/>
      <c r="L24" s="50"/>
      <c r="M24" s="69">
        <f>SUM(M21:M23)</f>
        <v>5565</v>
      </c>
      <c r="N24" s="66"/>
      <c r="O24" s="69">
        <v>7098</v>
      </c>
      <c r="P24" s="66"/>
      <c r="Q24" s="67">
        <v>50766</v>
      </c>
      <c r="R24" s="66"/>
      <c r="S24" s="68">
        <f>M24+O24+Q24</f>
        <v>63429</v>
      </c>
      <c r="T24" s="50"/>
      <c r="U24" s="69">
        <f>SUM(U21:U23)</f>
        <v>7317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</row>
    <row r="25" spans="1:45" ht="19.5" customHeight="1">
      <c r="A25" s="41"/>
      <c r="B25" s="41"/>
      <c r="C25" s="59" t="s">
        <v>85</v>
      </c>
      <c r="D25" s="80"/>
      <c r="E25" s="61">
        <f>H25-M25</f>
        <v>-6799</v>
      </c>
      <c r="F25" s="62">
        <v>-7996</v>
      </c>
      <c r="G25" s="54"/>
      <c r="H25" s="64">
        <f>'[5]1qtr pl'!BG13</f>
        <v>-13704</v>
      </c>
      <c r="I25" s="62">
        <v>-16109</v>
      </c>
      <c r="J25" s="41"/>
      <c r="K25" s="41"/>
      <c r="L25" s="50"/>
      <c r="M25" s="69">
        <v>-6905</v>
      </c>
      <c r="N25" s="66"/>
      <c r="O25" s="69">
        <v>-10726</v>
      </c>
      <c r="P25" s="66"/>
      <c r="Q25" s="67">
        <v>-10899</v>
      </c>
      <c r="R25" s="66"/>
      <c r="S25" s="68"/>
      <c r="T25" s="50"/>
      <c r="U25" s="69">
        <v>-16109</v>
      </c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</row>
    <row r="26" spans="1:45" ht="19.5" customHeight="1">
      <c r="A26" s="41"/>
      <c r="B26" s="59"/>
      <c r="C26" s="54" t="s">
        <v>86</v>
      </c>
      <c r="D26" s="80"/>
      <c r="E26" s="61">
        <f>H26-M26</f>
        <v>438.20000000000005</v>
      </c>
      <c r="F26" s="62">
        <v>409</v>
      </c>
      <c r="G26" s="63"/>
      <c r="H26" s="64">
        <f>'[5]1qtr pl'!BG11</f>
        <v>645.2</v>
      </c>
      <c r="I26" s="62">
        <v>886</v>
      </c>
      <c r="J26" s="41"/>
      <c r="K26" s="41"/>
      <c r="L26" s="50"/>
      <c r="M26" s="69">
        <v>207</v>
      </c>
      <c r="N26" s="66"/>
      <c r="O26" s="69">
        <v>976</v>
      </c>
      <c r="P26" s="66"/>
      <c r="Q26" s="67">
        <v>753</v>
      </c>
      <c r="R26" s="66"/>
      <c r="S26" s="68">
        <f>M26+O26+Q26</f>
        <v>1936</v>
      </c>
      <c r="T26" s="50"/>
      <c r="U26" s="69">
        <v>886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</row>
    <row r="27" spans="1:45" ht="19.5" customHeight="1">
      <c r="A27" s="41"/>
      <c r="B27" s="41"/>
      <c r="C27" s="41" t="s">
        <v>87</v>
      </c>
      <c r="D27" s="80"/>
      <c r="E27" s="61"/>
      <c r="F27" s="62"/>
      <c r="G27" s="54"/>
      <c r="H27" s="64"/>
      <c r="I27" s="62"/>
      <c r="J27" s="41"/>
      <c r="K27" s="41"/>
      <c r="L27" s="50"/>
      <c r="M27" s="69"/>
      <c r="N27" s="66"/>
      <c r="O27" s="69"/>
      <c r="P27" s="66"/>
      <c r="Q27" s="67"/>
      <c r="R27" s="66"/>
      <c r="S27" s="68"/>
      <c r="T27" s="50"/>
      <c r="U27" s="69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1:45" ht="19.5" customHeight="1">
      <c r="A28" s="41"/>
      <c r="B28" s="41"/>
      <c r="C28" s="60" t="s">
        <v>88</v>
      </c>
      <c r="D28" s="60"/>
      <c r="E28" s="70">
        <f>H28-M28</f>
        <v>6404.115</v>
      </c>
      <c r="F28" s="71">
        <v>11287</v>
      </c>
      <c r="G28" s="72"/>
      <c r="H28" s="73">
        <f>'[5]1qtr pl'!BG16+'[5]1qtr pl'!BG17</f>
        <v>9861.115</v>
      </c>
      <c r="I28" s="71">
        <v>13890</v>
      </c>
      <c r="J28" s="41"/>
      <c r="K28" s="41"/>
      <c r="L28" s="50"/>
      <c r="M28" s="69">
        <v>3457</v>
      </c>
      <c r="N28" s="66"/>
      <c r="O28" s="69">
        <v>10</v>
      </c>
      <c r="P28" s="66"/>
      <c r="Q28" s="67">
        <v>11</v>
      </c>
      <c r="R28" s="66"/>
      <c r="S28" s="68">
        <f>M28+O28+Q28</f>
        <v>3478</v>
      </c>
      <c r="T28" s="50"/>
      <c r="U28" s="69">
        <v>12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</row>
    <row r="29" spans="1:45" ht="19.5" customHeight="1">
      <c r="A29" s="41"/>
      <c r="B29" s="76"/>
      <c r="C29" s="60"/>
      <c r="D29" s="60"/>
      <c r="E29" s="61"/>
      <c r="F29" s="62"/>
      <c r="G29" s="63"/>
      <c r="H29" s="64"/>
      <c r="I29" s="62"/>
      <c r="J29" s="41"/>
      <c r="K29" s="41"/>
      <c r="L29" s="50"/>
      <c r="M29" s="81"/>
      <c r="N29" s="66"/>
      <c r="O29" s="81">
        <v>1798</v>
      </c>
      <c r="P29" s="66"/>
      <c r="Q29" s="75">
        <v>-3999</v>
      </c>
      <c r="R29" s="66"/>
      <c r="S29" s="68">
        <f>M29+O29+Q29</f>
        <v>-2201</v>
      </c>
      <c r="T29" s="50"/>
      <c r="U29" s="81">
        <v>13878</v>
      </c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</row>
    <row r="30" spans="1:45" ht="19.5" customHeight="1">
      <c r="A30" s="41"/>
      <c r="B30" s="82"/>
      <c r="C30" s="59" t="s">
        <v>89</v>
      </c>
      <c r="D30" s="41"/>
      <c r="E30" s="61">
        <f>SUM(E24:E28)-1</f>
        <v>2137.5149999999967</v>
      </c>
      <c r="F30" s="62">
        <f>SUM(F24:F28)</f>
        <v>8765</v>
      </c>
      <c r="G30" s="54"/>
      <c r="H30" s="64">
        <f>SUM(H24:H28)-1</f>
        <v>4461.515</v>
      </c>
      <c r="I30" s="62">
        <f>SUM(I24:I28)</f>
        <v>5984</v>
      </c>
      <c r="J30" s="41"/>
      <c r="K30" s="41"/>
      <c r="L30" s="50"/>
      <c r="M30" s="69">
        <f>SUM(M24:M28)</f>
        <v>2324</v>
      </c>
      <c r="N30" s="66"/>
      <c r="O30" s="69">
        <f>SUM(O24:O29)</f>
        <v>-844</v>
      </c>
      <c r="P30" s="66"/>
      <c r="Q30" s="69">
        <f>SUM(Q24:Q29)</f>
        <v>36632</v>
      </c>
      <c r="R30" s="66"/>
      <c r="S30" s="68"/>
      <c r="T30" s="50"/>
      <c r="U30" s="69">
        <f>SUM(U24:U29)</f>
        <v>5984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</row>
    <row r="31" spans="1:45" ht="19.5" customHeight="1">
      <c r="A31" s="41"/>
      <c r="B31" s="76"/>
      <c r="C31" s="59" t="s">
        <v>30</v>
      </c>
      <c r="D31" s="60"/>
      <c r="E31" s="70">
        <f>H31-M31</f>
        <v>-2070.8</v>
      </c>
      <c r="F31" s="71">
        <v>-4539</v>
      </c>
      <c r="G31" s="72"/>
      <c r="H31" s="73">
        <f>'[5]1qtr pl'!BG22+'[5]1qtr pl'!BG23</f>
        <v>-3988.8</v>
      </c>
      <c r="I31" s="71">
        <v>-5887</v>
      </c>
      <c r="J31" s="41"/>
      <c r="K31" s="41"/>
      <c r="L31" s="50"/>
      <c r="M31" s="81">
        <v>-1918</v>
      </c>
      <c r="N31" s="66"/>
      <c r="O31" s="81">
        <v>-2027</v>
      </c>
      <c r="P31" s="66"/>
      <c r="Q31" s="67">
        <v>-5992</v>
      </c>
      <c r="R31" s="66"/>
      <c r="S31" s="68">
        <f>M31+O31+Q31</f>
        <v>-9937</v>
      </c>
      <c r="T31" s="50"/>
      <c r="U31" s="81">
        <v>-5887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</row>
    <row r="32" spans="1:45" ht="19.5" customHeight="1">
      <c r="A32" s="41"/>
      <c r="B32" s="82"/>
      <c r="C32" s="59" t="s">
        <v>90</v>
      </c>
      <c r="D32" s="80"/>
      <c r="E32" s="61">
        <f>SUM(E30:E31)</f>
        <v>66.71499999999651</v>
      </c>
      <c r="F32" s="62">
        <f>SUM(F30:F31)</f>
        <v>4226</v>
      </c>
      <c r="G32" s="54"/>
      <c r="H32" s="64">
        <f>SUM(H30:H31)</f>
        <v>472.71500000000015</v>
      </c>
      <c r="I32" s="62">
        <f>SUM(I30:I31)</f>
        <v>97</v>
      </c>
      <c r="J32" s="41"/>
      <c r="K32" s="41"/>
      <c r="L32" s="50"/>
      <c r="M32" s="69">
        <f>M30+M31</f>
        <v>406</v>
      </c>
      <c r="N32" s="66"/>
      <c r="O32" s="69">
        <f>SUM(O30:O31)</f>
        <v>-2871</v>
      </c>
      <c r="P32" s="66"/>
      <c r="Q32" s="65">
        <f>SUM(Q30:Q31)</f>
        <v>30640</v>
      </c>
      <c r="R32" s="66"/>
      <c r="S32" s="68"/>
      <c r="T32" s="50"/>
      <c r="U32" s="69">
        <f>U30+U31</f>
        <v>97</v>
      </c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</row>
    <row r="33" spans="1:45" ht="19.5" customHeight="1">
      <c r="A33" s="41"/>
      <c r="B33" s="52"/>
      <c r="C33" s="59" t="s">
        <v>91</v>
      </c>
      <c r="D33" s="41"/>
      <c r="E33" s="70">
        <f>H33-M33</f>
        <v>457.6999999999999</v>
      </c>
      <c r="F33" s="71">
        <v>760</v>
      </c>
      <c r="G33" s="63"/>
      <c r="H33" s="64">
        <f>'[5]1qtr pl'!BG28</f>
        <v>442.6999999999999</v>
      </c>
      <c r="I33" s="71">
        <v>966</v>
      </c>
      <c r="J33" s="41"/>
      <c r="K33" s="41"/>
      <c r="L33" s="50"/>
      <c r="M33" s="69">
        <v>-15</v>
      </c>
      <c r="N33" s="66"/>
      <c r="O33" s="83">
        <v>809</v>
      </c>
      <c r="P33" s="66"/>
      <c r="Q33" s="67">
        <v>2907</v>
      </c>
      <c r="R33" s="66"/>
      <c r="S33" s="68">
        <f>M33+O33+Q33</f>
        <v>3701</v>
      </c>
      <c r="T33" s="50"/>
      <c r="U33" s="69">
        <v>966</v>
      </c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</row>
    <row r="34" spans="1:45" ht="23.25" customHeight="1" thickBot="1">
      <c r="A34" s="41"/>
      <c r="B34" s="84"/>
      <c r="C34" s="59" t="s">
        <v>92</v>
      </c>
      <c r="D34" s="80"/>
      <c r="E34" s="85">
        <f>SUM(E32:E33)+1</f>
        <v>525.4149999999963</v>
      </c>
      <c r="F34" s="86">
        <f>SUM(F32:F33)</f>
        <v>4986</v>
      </c>
      <c r="G34" s="87"/>
      <c r="H34" s="88">
        <f>SUM(H32:H33)+1</f>
        <v>916.415</v>
      </c>
      <c r="I34" s="86">
        <f>SUM(I32:I33)</f>
        <v>1063</v>
      </c>
      <c r="J34" s="41" t="s">
        <v>25</v>
      </c>
      <c r="K34" s="41"/>
      <c r="L34" s="50"/>
      <c r="M34" s="89">
        <f>SUM(M32:M33)</f>
        <v>391</v>
      </c>
      <c r="O34" s="90">
        <f>SUM(O32:O33)</f>
        <v>-2062</v>
      </c>
      <c r="Q34" s="90">
        <f>SUM(Q32:Q33)</f>
        <v>33547</v>
      </c>
      <c r="S34" s="91"/>
      <c r="U34" s="89">
        <f>SUM(U32:U33)</f>
        <v>1063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</row>
    <row r="35" spans="1:45" ht="18" customHeight="1" thickTop="1">
      <c r="A35" s="41"/>
      <c r="B35" s="84"/>
      <c r="C35" s="59"/>
      <c r="D35" s="80"/>
      <c r="E35" s="78"/>
      <c r="F35" s="62"/>
      <c r="G35" s="92"/>
      <c r="H35" s="93"/>
      <c r="I35" s="62"/>
      <c r="J35" s="41"/>
      <c r="K35" s="41"/>
      <c r="L35" s="50"/>
      <c r="M35" s="69"/>
      <c r="O35" s="91"/>
      <c r="Q35" s="91"/>
      <c r="S35" s="91"/>
      <c r="U35" s="69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45" ht="18" customHeight="1">
      <c r="A36" s="41"/>
      <c r="B36" s="84"/>
      <c r="C36" s="59"/>
      <c r="D36" s="80"/>
      <c r="E36" s="78"/>
      <c r="F36" s="62"/>
      <c r="G36" s="92"/>
      <c r="H36" s="93"/>
      <c r="I36" s="62"/>
      <c r="J36" s="41"/>
      <c r="K36" s="41"/>
      <c r="L36" s="50"/>
      <c r="M36" s="69"/>
      <c r="O36" s="91"/>
      <c r="Q36" s="91"/>
      <c r="S36" s="91"/>
      <c r="U36" s="6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</row>
    <row r="37" spans="1:45" ht="18" customHeight="1">
      <c r="A37" s="50"/>
      <c r="B37" s="94"/>
      <c r="C37" s="59" t="s">
        <v>93</v>
      </c>
      <c r="D37" s="80"/>
      <c r="E37" s="78"/>
      <c r="F37" s="62"/>
      <c r="G37" s="92"/>
      <c r="H37" s="93"/>
      <c r="I37" s="62"/>
      <c r="J37" s="41"/>
      <c r="K37" s="41"/>
      <c r="L37" s="50"/>
      <c r="M37" s="69"/>
      <c r="O37" s="91"/>
      <c r="Q37" s="91"/>
      <c r="S37" s="91"/>
      <c r="U37" s="69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</row>
    <row r="38" spans="1:45" ht="18" customHeight="1">
      <c r="A38" s="50"/>
      <c r="B38" s="95"/>
      <c r="C38" s="60" t="s">
        <v>94</v>
      </c>
      <c r="D38" s="41"/>
      <c r="E38" s="96">
        <f>E34/700458.418*100</f>
        <v>0.07501016284452683</v>
      </c>
      <c r="F38" s="96">
        <f>F34/700458.418*100</f>
        <v>0.7118195558612017</v>
      </c>
      <c r="G38" s="54"/>
      <c r="H38" s="96">
        <f>H34/700458.418*100</f>
        <v>0.13083074975622608</v>
      </c>
      <c r="I38" s="96">
        <f>I34/700458.418*100</f>
        <v>0.15175775930213747</v>
      </c>
      <c r="J38" s="41"/>
      <c r="K38" s="41"/>
      <c r="L38" s="50"/>
      <c r="M38" s="97"/>
      <c r="N38" s="66"/>
      <c r="O38" s="91"/>
      <c r="P38" s="66"/>
      <c r="Q38" s="68"/>
      <c r="R38" s="50"/>
      <c r="S38" s="68"/>
      <c r="T38" s="50"/>
      <c r="U38" s="97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8" customHeight="1">
      <c r="A39" s="50"/>
      <c r="B39" s="95"/>
      <c r="C39" s="60" t="s">
        <v>95</v>
      </c>
      <c r="D39" s="41"/>
      <c r="E39" s="98">
        <v>0</v>
      </c>
      <c r="F39" s="98">
        <v>0</v>
      </c>
      <c r="G39" s="41"/>
      <c r="H39" s="98">
        <v>0</v>
      </c>
      <c r="I39" s="98">
        <v>0</v>
      </c>
      <c r="J39" s="41"/>
      <c r="K39" s="41"/>
      <c r="L39" s="50"/>
      <c r="M39" s="97"/>
      <c r="N39" s="66"/>
      <c r="O39" s="91"/>
      <c r="P39" s="50"/>
      <c r="Q39" s="68"/>
      <c r="R39" s="50"/>
      <c r="S39" s="68"/>
      <c r="T39" s="50"/>
      <c r="U39" s="97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ht="18" customHeight="1">
      <c r="A40" s="50"/>
      <c r="B40" s="95"/>
      <c r="C40" s="41"/>
      <c r="D40" s="80"/>
      <c r="E40" s="98"/>
      <c r="F40" s="98"/>
      <c r="G40" s="99"/>
      <c r="H40" s="98"/>
      <c r="I40" s="98"/>
      <c r="J40" s="41"/>
      <c r="K40" s="41"/>
      <c r="L40" s="50"/>
      <c r="M40" s="100"/>
      <c r="N40" s="50"/>
      <c r="O40" s="101"/>
      <c r="P40" s="50"/>
      <c r="Q40" s="102"/>
      <c r="R40" s="50"/>
      <c r="S40" s="102"/>
      <c r="T40" s="50"/>
      <c r="U40" s="10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</row>
    <row r="41" spans="1:45" ht="18" customHeight="1">
      <c r="A41" s="50"/>
      <c r="B41" s="95"/>
      <c r="C41" s="41"/>
      <c r="D41" s="80"/>
      <c r="E41" s="98"/>
      <c r="F41" s="98"/>
      <c r="G41" s="99"/>
      <c r="H41" s="98"/>
      <c r="I41" s="98"/>
      <c r="J41" s="41"/>
      <c r="K41" s="41"/>
      <c r="L41" s="50"/>
      <c r="M41" s="100"/>
      <c r="N41" s="50"/>
      <c r="O41" s="101"/>
      <c r="P41" s="50"/>
      <c r="Q41" s="102"/>
      <c r="R41" s="50"/>
      <c r="S41" s="102"/>
      <c r="T41" s="50"/>
      <c r="U41" s="103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</row>
    <row r="42" spans="1:45" ht="18" customHeight="1">
      <c r="A42" s="50"/>
      <c r="B42" s="95"/>
      <c r="C42" s="41"/>
      <c r="D42" s="80"/>
      <c r="E42" s="98"/>
      <c r="F42" s="98"/>
      <c r="G42" s="99"/>
      <c r="H42" s="98"/>
      <c r="I42" s="98"/>
      <c r="J42" s="41"/>
      <c r="K42" s="41"/>
      <c r="L42" s="50"/>
      <c r="M42" s="100"/>
      <c r="N42" s="50"/>
      <c r="O42" s="101"/>
      <c r="P42" s="50"/>
      <c r="Q42" s="102"/>
      <c r="R42" s="50"/>
      <c r="S42" s="102"/>
      <c r="T42" s="50"/>
      <c r="U42" s="103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</row>
    <row r="43" spans="2:45" ht="18.75">
      <c r="B43" s="50"/>
      <c r="C43" s="41"/>
      <c r="D43" s="41"/>
      <c r="E43" s="41"/>
      <c r="F43" s="104"/>
      <c r="G43" s="41"/>
      <c r="H43" s="41"/>
      <c r="I43" s="41"/>
      <c r="J43" s="41"/>
      <c r="K43" s="41"/>
      <c r="L43" s="50"/>
      <c r="M43" s="50"/>
      <c r="N43" s="50"/>
      <c r="O43" s="50"/>
      <c r="P43" s="50"/>
      <c r="Q43" s="102"/>
      <c r="R43" s="50"/>
      <c r="S43" s="102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</row>
    <row r="44" spans="2:45" ht="15.75">
      <c r="B44" s="50"/>
      <c r="C44" s="50"/>
      <c r="D44" s="50"/>
      <c r="F44" s="10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102"/>
      <c r="R44" s="50"/>
      <c r="S44" s="102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</row>
    <row r="45" spans="2:45" ht="15.75">
      <c r="B45" s="50"/>
      <c r="C45" s="50"/>
      <c r="D45" s="50"/>
      <c r="F45" s="105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2"/>
      <c r="R45" s="50"/>
      <c r="S45" s="102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</row>
    <row r="46" spans="2:45" ht="15.75">
      <c r="B46" s="50"/>
      <c r="C46" s="50"/>
      <c r="D46" s="50"/>
      <c r="F46" s="105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102"/>
      <c r="R46" s="50"/>
      <c r="S46" s="102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</row>
    <row r="47" spans="2:45" ht="15.75">
      <c r="B47" s="50"/>
      <c r="C47" s="50"/>
      <c r="D47" s="50"/>
      <c r="F47" s="105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02"/>
      <c r="R47" s="50"/>
      <c r="S47" s="102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</row>
    <row r="48" spans="2:45" ht="15.75">
      <c r="B48" s="50"/>
      <c r="C48" s="50"/>
      <c r="D48" s="50"/>
      <c r="F48" s="105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102"/>
      <c r="R48" s="50"/>
      <c r="S48" s="102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</row>
    <row r="49" spans="2:45" ht="15.75">
      <c r="B49" s="50"/>
      <c r="C49" s="50"/>
      <c r="D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02"/>
      <c r="R49" s="50"/>
      <c r="S49" s="102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</row>
    <row r="50" spans="2:45" ht="15.75">
      <c r="B50" s="50"/>
      <c r="C50" s="50"/>
      <c r="D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102"/>
      <c r="R50" s="50"/>
      <c r="S50" s="102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</row>
    <row r="51" spans="10:45" ht="15.75"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</row>
    <row r="52" spans="10:45" ht="15.75"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</row>
    <row r="53" spans="10:45" ht="15.75"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</row>
    <row r="54" spans="10:45" ht="15.75"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</row>
    <row r="55" spans="10:45" ht="15.75"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</row>
    <row r="56" spans="10:45" ht="15.75"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</row>
    <row r="57" spans="10:45" ht="15.75"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</row>
    <row r="58" spans="10:45" ht="15.75"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</row>
    <row r="59" spans="10:45" ht="15.75"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</row>
    <row r="60" spans="10:45" ht="15.75"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</row>
    <row r="61" spans="10:45" ht="15.75"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</row>
    <row r="62" spans="10:45" ht="15.75"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</row>
    <row r="63" spans="10:45" ht="15.75"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</row>
    <row r="64" spans="10:45" ht="15.75"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</row>
    <row r="65" spans="10:45" ht="15.75"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</row>
    <row r="66" spans="10:45" ht="15.75"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</row>
    <row r="67" spans="10:45" ht="15.75"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</row>
    <row r="68" spans="10:45" ht="15.75"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</row>
    <row r="69" spans="10:45" ht="15.75"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10:45" ht="15.75"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</row>
    <row r="71" spans="10:45" ht="15.75"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</row>
    <row r="72" spans="10:45" ht="15.75"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0:45" ht="15.75"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</row>
    <row r="74" spans="10:45" ht="15.75"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</row>
    <row r="75" spans="10:45" ht="15.75"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0:45" ht="15.75"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0:45" ht="15.75"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0:45" ht="15.75"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0:45" ht="15.75"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0:45" ht="15.75"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0:45" ht="15.75"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0:45" ht="15.75"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0:45" ht="15.75"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0:45" ht="15.75"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0:45" ht="15.75"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0:45" ht="15.75"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0:45" ht="15.75"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</row>
    <row r="88" spans="10:45" ht="15.75"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0:45" ht="15.75"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0:45" ht="15.75"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</row>
    <row r="91" spans="10:45" ht="15.75"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</row>
    <row r="92" spans="10:45" ht="15.75"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0:45" ht="15.75"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</row>
    <row r="94" spans="10:45" ht="15.75"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</row>
    <row r="95" spans="10:45" ht="15.75"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</row>
    <row r="96" spans="10:45" ht="15.75"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</row>
    <row r="97" spans="10:45" ht="15.75"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</row>
    <row r="98" spans="10:45" ht="15.75"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</row>
    <row r="99" spans="10:45" ht="15.75"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</row>
    <row r="100" spans="10:45" ht="15.75"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</row>
    <row r="101" spans="10:45" ht="15.75"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</row>
    <row r="102" spans="10:45" ht="15.75"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</row>
    <row r="103" spans="10:45" ht="15.75"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</row>
    <row r="104" spans="10:45" ht="15.75"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</row>
    <row r="105" spans="10:45" ht="15.75"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</row>
    <row r="106" spans="10:45" ht="15.75"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</row>
    <row r="107" spans="10:45" ht="15.75"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</row>
    <row r="108" spans="10:45" ht="15.75"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</row>
    <row r="109" spans="10:45" ht="15.75"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</row>
    <row r="110" spans="10:45" ht="15.75"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</row>
    <row r="111" spans="10:45" ht="15.75"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</row>
    <row r="112" spans="10:45" ht="15.75"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</row>
    <row r="113" spans="10:45" ht="15.75"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</row>
    <row r="114" spans="10:45" ht="15.75"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</row>
    <row r="115" spans="10:45" ht="15.75"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</row>
    <row r="116" spans="10:45" ht="15.75"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</row>
    <row r="117" spans="10:45" ht="15.75"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</row>
    <row r="118" spans="10:45" ht="15.75"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</row>
    <row r="119" spans="10:45" ht="15.75"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</row>
    <row r="120" spans="10:45" ht="15.75"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</row>
    <row r="121" spans="10:45" ht="15.75"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</row>
    <row r="122" spans="10:45" ht="15.75"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</row>
    <row r="123" spans="10:45" ht="15.75"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</row>
    <row r="124" spans="10:45" ht="15.75"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</row>
    <row r="125" spans="10:45" ht="15.75"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</row>
    <row r="126" spans="10:45" ht="15.75"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</row>
    <row r="127" spans="10:45" ht="15.75"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</row>
    <row r="128" spans="10:45" ht="15.75"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</row>
    <row r="129" spans="10:45" ht="15.75"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</row>
    <row r="130" spans="10:45" ht="15.75"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</row>
    <row r="131" spans="10:45" ht="15.75"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</row>
    <row r="132" spans="10:45" ht="15.75"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</row>
    <row r="133" spans="10:45" ht="15.75"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</row>
    <row r="134" spans="10:45" ht="15.75"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</row>
    <row r="135" spans="10:45" ht="15.75"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</row>
    <row r="136" spans="10:45" ht="15.75"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</row>
    <row r="137" spans="10:45" ht="15.75"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</row>
    <row r="138" spans="10:45" ht="15.75"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</row>
    <row r="139" spans="10:45" ht="15.75"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</row>
    <row r="140" spans="10:45" ht="15.75"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</row>
    <row r="141" spans="10:45" ht="15.75"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</row>
    <row r="142" spans="10:45" ht="15.75"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</row>
    <row r="143" spans="10:45" ht="15.75"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</row>
    <row r="144" spans="10:45" ht="15.75"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</row>
    <row r="145" spans="10:45" ht="15.75"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</row>
    <row r="146" spans="10:45" ht="15.75"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</row>
    <row r="147" spans="10:45" ht="15.75"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</row>
    <row r="148" spans="10:45" ht="15.75"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</row>
    <row r="149" spans="10:45" ht="15.75"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</row>
    <row r="150" spans="10:45" ht="15.75"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</row>
    <row r="151" spans="10:45" ht="15.75"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</row>
    <row r="152" spans="10:45" ht="15.75"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</row>
    <row r="153" spans="10:45" ht="15.75"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</row>
    <row r="154" spans="10:45" ht="15.75"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</row>
    <row r="155" spans="10:45" ht="15.75"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</row>
    <row r="156" spans="10:45" ht="15.75"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</row>
    <row r="157" spans="10:45" ht="15.75"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</row>
    <row r="158" spans="10:45" ht="15.75"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</row>
    <row r="159" spans="10:45" ht="15.75"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</row>
    <row r="160" spans="10:45" ht="15.75"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</row>
    <row r="161" spans="10:45" ht="15.75"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</row>
    <row r="162" spans="10:45" ht="15.75"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</row>
    <row r="163" spans="10:45" ht="15.75"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</row>
    <row r="164" spans="10:45" ht="15.75"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</row>
    <row r="165" spans="10:45" ht="15.75"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</row>
    <row r="166" spans="10:45" ht="15.75"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</row>
    <row r="167" spans="10:45" ht="15.75"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</row>
    <row r="168" spans="10:45" ht="15.75"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</row>
    <row r="169" spans="10:45" ht="15.75"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</row>
    <row r="170" spans="10:45" ht="15.75"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</row>
    <row r="171" spans="10:45" ht="15.75"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</row>
    <row r="172" spans="10:45" ht="15.75"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</row>
    <row r="173" spans="10:45" ht="15.75"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</row>
    <row r="174" spans="10:45" ht="15.75"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</row>
    <row r="175" spans="10:45" ht="15.75"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</row>
    <row r="176" spans="10:45" ht="15.75"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</row>
    <row r="177" spans="10:45" ht="15.75"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</row>
    <row r="178" spans="10:45" ht="15.75"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</row>
    <row r="179" spans="10:45" ht="15.75"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</row>
    <row r="180" spans="10:45" ht="15.75"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</row>
    <row r="181" spans="10:45" ht="15.75"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</row>
    <row r="182" spans="10:45" ht="15.75"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</row>
    <row r="183" spans="10:45" ht="15.75"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</row>
    <row r="184" spans="10:45" ht="15.75"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</row>
    <row r="185" spans="10:45" ht="15.75"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</row>
    <row r="186" spans="10:45" ht="15.75"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</row>
    <row r="187" spans="10:45" ht="15.75"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</row>
    <row r="188" spans="10:45" ht="15.75"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</row>
    <row r="189" spans="10:45" ht="15.75"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</row>
    <row r="190" spans="10:45" ht="15.75"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</row>
    <row r="191" spans="10:45" ht="15.75"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</row>
    <row r="192" spans="10:45" ht="15.75"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</row>
    <row r="193" spans="10:45" ht="15.75"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</row>
    <row r="194" spans="10:45" ht="15.75"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</row>
    <row r="195" spans="10:45" ht="15.75"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</row>
    <row r="196" spans="10:45" ht="15.75"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</row>
    <row r="197" spans="10:45" ht="15.75"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</row>
    <row r="198" spans="10:45" ht="15.75"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</row>
    <row r="199" spans="10:45" ht="15.75"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</row>
    <row r="200" spans="10:45" ht="15.75"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</row>
    <row r="201" spans="10:45" ht="15.75"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</row>
    <row r="202" spans="10:45" ht="15.75"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</row>
    <row r="203" spans="10:45" ht="15.75"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</row>
    <row r="204" spans="10:45" ht="15.75"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</row>
    <row r="205" spans="10:45" ht="15.75"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</row>
    <row r="206" spans="10:45" ht="15.75"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</row>
    <row r="207" spans="10:45" ht="15.75"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</row>
    <row r="208" spans="10:45" ht="15.75"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</row>
    <row r="209" spans="10:45" ht="15.75"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</row>
    <row r="210" spans="5:45" ht="15.75">
      <c r="E210" s="50" t="s">
        <v>96</v>
      </c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</row>
    <row r="211" spans="10:45" ht="15.75"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</row>
    <row r="212" spans="10:45" ht="15.75"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</row>
    <row r="213" spans="10:45" ht="15.75"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</row>
    <row r="214" spans="10:45" ht="15.75"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</row>
    <row r="215" spans="10:45" ht="15.75"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</row>
    <row r="216" spans="10:45" ht="15.75"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</row>
    <row r="217" spans="10:45" ht="15.75"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</row>
    <row r="218" spans="10:45" ht="15.75"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</row>
    <row r="219" spans="10:45" ht="15.75"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</row>
    <row r="220" spans="10:45" ht="15.75"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</row>
    <row r="221" spans="10:45" ht="15.75"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</row>
    <row r="222" spans="10:45" ht="15.75"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</row>
    <row r="223" spans="10:45" ht="15.75"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</row>
    <row r="224" spans="10:45" ht="15.75"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</row>
    <row r="225" spans="10:45" ht="15.75"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</row>
    <row r="226" spans="10:45" ht="15.75"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</row>
    <row r="227" spans="10:45" ht="15.75"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</row>
    <row r="228" spans="10:45" ht="15.75"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</row>
    <row r="229" spans="10:45" ht="15.75"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</row>
    <row r="230" spans="10:45" ht="15.75"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</row>
    <row r="231" spans="10:45" ht="15.75"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</row>
    <row r="232" spans="10:45" ht="15.75"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</row>
    <row r="233" spans="10:45" ht="15.75"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</row>
    <row r="234" spans="10:45" ht="15.75"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</row>
    <row r="235" spans="10:45" ht="15.75"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</row>
    <row r="236" spans="10:45" ht="15.75"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</row>
    <row r="237" spans="10:45" ht="15.75"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</row>
    <row r="238" spans="10:45" ht="15.75"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</row>
    <row r="239" spans="10:45" ht="15.75"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</row>
    <row r="240" spans="10:45" ht="15.75"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</row>
    <row r="241" spans="10:45" ht="15.75"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</row>
    <row r="242" spans="10:45" ht="15.75"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</row>
    <row r="243" spans="10:45" ht="15.75"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</row>
    <row r="244" spans="10:45" ht="15.75"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</row>
    <row r="245" spans="10:45" ht="15.75"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</row>
    <row r="246" spans="10:45" ht="15.75"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</row>
    <row r="247" spans="10:45" ht="15.75"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</row>
    <row r="248" spans="10:45" ht="15.75"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</row>
    <row r="249" spans="10:45" ht="15.75"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</row>
    <row r="250" spans="10:45" ht="15.75"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</row>
    <row r="251" spans="10:45" ht="15.75"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</row>
    <row r="252" spans="10:45" ht="15.75"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</row>
    <row r="253" spans="10:45" ht="15.75"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</row>
    <row r="254" spans="10:45" ht="15.75"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</row>
    <row r="255" spans="10:45" ht="15.75"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</row>
    <row r="256" spans="10:45" ht="15.75"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</row>
    <row r="257" spans="10:45" ht="15.75"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</row>
    <row r="258" spans="10:45" ht="15.75"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</row>
    <row r="259" spans="10:45" ht="15.75"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</row>
    <row r="260" spans="10:45" ht="15.75"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</row>
    <row r="261" spans="10:45" ht="15.75"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</row>
    <row r="262" spans="10:45" ht="15.75"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</row>
    <row r="263" spans="10:45" ht="15.75"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</row>
    <row r="264" spans="10:45" ht="15.75"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</row>
    <row r="265" spans="10:45" ht="15.75"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</row>
    <row r="266" spans="10:45" ht="15.75"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</row>
    <row r="267" spans="10:45" ht="15.75"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</row>
    <row r="268" spans="10:45" ht="15.75"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</row>
    <row r="269" spans="10:45" ht="15.75"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</row>
    <row r="270" spans="10:45" ht="15.75"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</row>
    <row r="271" spans="10:45" ht="15.75"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</row>
    <row r="272" spans="10:45" ht="15.75"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</row>
    <row r="273" spans="10:45" ht="15.75"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</row>
  </sheetData>
  <printOptions/>
  <pageMargins left="0.71" right="0.76" top="1.08" bottom="0" header="0.44" footer="0.5"/>
  <pageSetup horizontalDpi="600" verticalDpi="600" orientation="portrait" paperSize="9" scale="75" r:id="rId1"/>
  <headerFooter alignWithMargins="0">
    <oddFooter>&amp;R&amp;"Times New Roman,Regular"&amp;10HLPB/1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189"/>
  <sheetViews>
    <sheetView tabSelected="1" zoomScale="75" zoomScaleNormal="75" workbookViewId="0" topLeftCell="A1">
      <selection activeCell="F12" sqref="F12"/>
    </sheetView>
  </sheetViews>
  <sheetFormatPr defaultColWidth="9.00390625" defaultRowHeight="12.75"/>
  <cols>
    <col min="2" max="2" width="4.25390625" style="0" hidden="1" customWidth="1"/>
    <col min="3" max="3" width="4.75390625" style="0" customWidth="1"/>
    <col min="4" max="4" width="24.125" style="0" customWidth="1"/>
    <col min="5" max="5" width="9.00390625" style="0" customWidth="1"/>
    <col min="6" max="6" width="13.125" style="0" customWidth="1"/>
    <col min="7" max="7" width="7.625" style="0" customWidth="1"/>
    <col min="8" max="8" width="16.75390625" style="0" customWidth="1"/>
    <col min="9" max="9" width="5.125" style="0" hidden="1" customWidth="1"/>
    <col min="10" max="10" width="3.875" style="0" customWidth="1"/>
  </cols>
  <sheetData>
    <row r="1" ht="15.75">
      <c r="C1" s="137" t="s">
        <v>126</v>
      </c>
    </row>
    <row r="2" spans="1:10" ht="12.75">
      <c r="A2" s="16"/>
      <c r="B2" s="107"/>
      <c r="C2" s="17"/>
      <c r="D2" s="17"/>
      <c r="E2" s="17"/>
      <c r="F2" s="17"/>
      <c r="G2" s="17"/>
      <c r="H2" s="106"/>
      <c r="I2" s="106"/>
      <c r="J2" s="16"/>
    </row>
    <row r="3" spans="1:10" ht="15.75">
      <c r="A3" s="16"/>
      <c r="C3" s="137" t="s">
        <v>97</v>
      </c>
      <c r="D3" s="108"/>
      <c r="E3" s="108"/>
      <c r="F3" s="108"/>
      <c r="G3" s="108"/>
      <c r="H3" s="108"/>
      <c r="I3" s="108"/>
      <c r="J3" s="16"/>
    </row>
    <row r="4" spans="1:10" ht="15">
      <c r="A4" s="16"/>
      <c r="B4" s="16"/>
      <c r="C4" s="108"/>
      <c r="D4" s="108"/>
      <c r="E4" s="108"/>
      <c r="F4" s="109"/>
      <c r="G4" s="109"/>
      <c r="H4" s="109"/>
      <c r="I4" s="109"/>
      <c r="J4" s="16"/>
    </row>
    <row r="5" spans="1:10" ht="15">
      <c r="A5" s="16"/>
      <c r="B5" s="16"/>
      <c r="C5" s="108"/>
      <c r="D5" s="108"/>
      <c r="E5" s="108"/>
      <c r="F5" s="110" t="s">
        <v>98</v>
      </c>
      <c r="G5" s="109"/>
      <c r="H5" s="110" t="s">
        <v>99</v>
      </c>
      <c r="I5" s="109"/>
      <c r="J5" s="16"/>
    </row>
    <row r="6" spans="1:10" ht="15">
      <c r="A6" s="16"/>
      <c r="B6" s="16"/>
      <c r="C6" s="108"/>
      <c r="D6" s="108"/>
      <c r="E6" s="108"/>
      <c r="F6" s="110" t="s">
        <v>100</v>
      </c>
      <c r="G6" s="109"/>
      <c r="H6" s="110" t="s">
        <v>101</v>
      </c>
      <c r="I6" s="109"/>
      <c r="J6" s="16"/>
    </row>
    <row r="7" spans="1:10" ht="15">
      <c r="A7" s="16"/>
      <c r="B7" s="16"/>
      <c r="C7" s="108"/>
      <c r="D7" s="108"/>
      <c r="E7" s="108" t="s">
        <v>25</v>
      </c>
      <c r="F7" s="111" t="s">
        <v>73</v>
      </c>
      <c r="G7" s="112"/>
      <c r="H7" s="111" t="s">
        <v>102</v>
      </c>
      <c r="I7" s="112"/>
      <c r="J7" s="16"/>
    </row>
    <row r="8" spans="1:11" ht="15">
      <c r="A8" s="16"/>
      <c r="B8" s="18"/>
      <c r="C8" s="108"/>
      <c r="D8" s="108"/>
      <c r="E8" s="108"/>
      <c r="F8" s="110" t="s">
        <v>12</v>
      </c>
      <c r="G8" s="109"/>
      <c r="H8" s="110" t="s">
        <v>12</v>
      </c>
      <c r="I8" s="109"/>
      <c r="J8" s="16"/>
      <c r="K8" s="16"/>
    </row>
    <row r="9" spans="1:11" ht="8.25" customHeight="1">
      <c r="A9" s="16"/>
      <c r="B9" s="18"/>
      <c r="C9" s="108"/>
      <c r="D9" s="108"/>
      <c r="E9" s="108"/>
      <c r="F9" s="108"/>
      <c r="G9" s="108"/>
      <c r="H9" s="108"/>
      <c r="I9" s="108"/>
      <c r="J9" s="16"/>
      <c r="K9" s="16"/>
    </row>
    <row r="10" spans="1:11" ht="14.25" customHeight="1">
      <c r="A10" s="16"/>
      <c r="B10" s="18">
        <v>1</v>
      </c>
      <c r="C10" s="108" t="s">
        <v>103</v>
      </c>
      <c r="D10" s="108"/>
      <c r="E10" s="108"/>
      <c r="F10" s="113">
        <f>'[7]BS12-03'!AP6</f>
        <v>191500.291</v>
      </c>
      <c r="G10" s="114"/>
      <c r="H10" s="114">
        <v>194128</v>
      </c>
      <c r="I10" s="114"/>
      <c r="J10" s="16"/>
      <c r="K10" s="16"/>
    </row>
    <row r="11" spans="1:11" ht="14.25" customHeight="1">
      <c r="A11" s="16"/>
      <c r="B11" s="18">
        <v>2</v>
      </c>
      <c r="C11" s="108" t="s">
        <v>104</v>
      </c>
      <c r="D11" s="108"/>
      <c r="E11" s="108"/>
      <c r="F11" s="113">
        <f>'[7]BS12-03'!AP7</f>
        <v>255028</v>
      </c>
      <c r="G11" s="114"/>
      <c r="H11" s="114">
        <v>255030</v>
      </c>
      <c r="I11" s="114"/>
      <c r="J11" s="16"/>
      <c r="K11" s="16"/>
    </row>
    <row r="12" spans="1:11" ht="14.25" customHeight="1">
      <c r="A12" s="16"/>
      <c r="B12" s="18">
        <v>3</v>
      </c>
      <c r="C12" s="115" t="s">
        <v>105</v>
      </c>
      <c r="D12" s="108"/>
      <c r="E12" s="108"/>
      <c r="F12" s="116">
        <f>'[7]BS12-03'!AP8</f>
        <v>146643</v>
      </c>
      <c r="G12" s="117"/>
      <c r="H12" s="114">
        <v>177951</v>
      </c>
      <c r="I12" s="114"/>
      <c r="J12" s="16"/>
      <c r="K12" s="16"/>
    </row>
    <row r="13" spans="1:11" ht="14.25" customHeight="1">
      <c r="A13" s="16"/>
      <c r="B13" s="18">
        <v>4</v>
      </c>
      <c r="C13" s="115" t="s">
        <v>106</v>
      </c>
      <c r="D13" s="108"/>
      <c r="E13" s="108"/>
      <c r="F13" s="113">
        <f>'[7]BS12-03'!AP11</f>
        <v>1223.95</v>
      </c>
      <c r="G13" s="114"/>
      <c r="H13" s="114">
        <v>1221</v>
      </c>
      <c r="I13" s="114"/>
      <c r="J13" s="16"/>
      <c r="K13" s="16"/>
    </row>
    <row r="14" spans="1:11" ht="14.25" customHeight="1">
      <c r="A14" s="16"/>
      <c r="B14" s="18">
        <v>5</v>
      </c>
      <c r="C14" s="115" t="s">
        <v>107</v>
      </c>
      <c r="D14" s="108"/>
      <c r="E14" s="108"/>
      <c r="F14" s="113">
        <f>'[7]BS12-03'!AP14</f>
        <v>411209.796</v>
      </c>
      <c r="G14" s="114"/>
      <c r="H14" s="114">
        <v>387986</v>
      </c>
      <c r="I14" s="114"/>
      <c r="J14" s="16"/>
      <c r="K14" s="16"/>
    </row>
    <row r="15" spans="1:11" ht="14.25" customHeight="1">
      <c r="A15" s="16"/>
      <c r="B15" s="18"/>
      <c r="C15" s="118" t="s">
        <v>108</v>
      </c>
      <c r="D15" s="108"/>
      <c r="E15" s="108"/>
      <c r="F15" s="113">
        <f>'[7]BS12-03'!AP12</f>
        <v>25978</v>
      </c>
      <c r="G15" s="114"/>
      <c r="H15" s="114">
        <v>0</v>
      </c>
      <c r="I15" s="114"/>
      <c r="J15" s="16"/>
      <c r="K15" s="16"/>
    </row>
    <row r="16" spans="1:11" ht="6" customHeight="1">
      <c r="A16" s="16"/>
      <c r="B16" s="18"/>
      <c r="C16" s="118"/>
      <c r="D16" s="108"/>
      <c r="E16" s="108"/>
      <c r="F16" s="113"/>
      <c r="G16" s="114"/>
      <c r="H16" s="114"/>
      <c r="I16" s="114"/>
      <c r="J16" s="16"/>
      <c r="K16" s="16"/>
    </row>
    <row r="17" spans="1:15" ht="12.75" customHeight="1">
      <c r="A17" s="16"/>
      <c r="B17" s="18">
        <v>7</v>
      </c>
      <c r="C17" s="108" t="s">
        <v>109</v>
      </c>
      <c r="D17" s="108"/>
      <c r="E17" s="108"/>
      <c r="F17" s="108"/>
      <c r="G17" s="108"/>
      <c r="H17" s="16"/>
      <c r="I17" s="16"/>
      <c r="J17" s="16"/>
      <c r="K17" s="16"/>
      <c r="L17" s="16"/>
      <c r="M17" s="16"/>
      <c r="N17" s="16"/>
      <c r="O17" s="16"/>
    </row>
    <row r="18" spans="1:11" ht="14.25" customHeight="1">
      <c r="A18" s="16"/>
      <c r="B18" s="18"/>
      <c r="C18" s="119"/>
      <c r="D18" s="120" t="s">
        <v>110</v>
      </c>
      <c r="E18" s="108"/>
      <c r="F18" s="121">
        <f>'[7]BS12-03'!AP16</f>
        <v>94083</v>
      </c>
      <c r="G18" s="121"/>
      <c r="H18" s="121">
        <v>111864</v>
      </c>
      <c r="I18" s="121"/>
      <c r="J18" s="16"/>
      <c r="K18" s="16"/>
    </row>
    <row r="19" spans="1:11" ht="14.25" customHeight="1">
      <c r="A19" s="16"/>
      <c r="B19" s="18"/>
      <c r="C19" s="119"/>
      <c r="D19" s="120" t="s">
        <v>26</v>
      </c>
      <c r="E19" s="108"/>
      <c r="F19" s="121">
        <f>'[7]BS12-03'!AP20</f>
        <v>43</v>
      </c>
      <c r="G19" s="121"/>
      <c r="H19" s="121">
        <v>43</v>
      </c>
      <c r="I19" s="121"/>
      <c r="J19" s="16"/>
      <c r="K19" s="16"/>
    </row>
    <row r="20" spans="1:11" ht="14.25" customHeight="1">
      <c r="A20" s="16"/>
      <c r="B20" s="18"/>
      <c r="C20" s="119"/>
      <c r="D20" s="122" t="s">
        <v>111</v>
      </c>
      <c r="E20" s="108"/>
      <c r="F20" s="123">
        <f>'[7]BS12-03'!AP18+'[7]BS12-03'!AP17</f>
        <v>10079.72</v>
      </c>
      <c r="G20" s="123"/>
      <c r="H20" s="123">
        <v>9793</v>
      </c>
      <c r="I20" s="123"/>
      <c r="J20" s="16"/>
      <c r="K20" s="16"/>
    </row>
    <row r="21" spans="1:11" ht="14.25" customHeight="1">
      <c r="A21" s="16"/>
      <c r="B21" s="18"/>
      <c r="C21" s="119"/>
      <c r="D21" s="124" t="s">
        <v>112</v>
      </c>
      <c r="E21" s="108"/>
      <c r="F21" s="121">
        <f>'[7]BS12-03'!AP19</f>
        <v>32894.202</v>
      </c>
      <c r="G21" s="121"/>
      <c r="H21" s="121">
        <v>32613</v>
      </c>
      <c r="I21" s="121"/>
      <c r="J21" s="16"/>
      <c r="K21" s="16"/>
    </row>
    <row r="22" spans="1:11" ht="14.25" customHeight="1">
      <c r="A22" s="16"/>
      <c r="B22" s="18"/>
      <c r="C22" s="119"/>
      <c r="D22" s="125" t="s">
        <v>113</v>
      </c>
      <c r="E22" s="108"/>
      <c r="F22" s="121">
        <f>+'[7]BS12-03'!AP21+'[7]BS12-03'!AP25+'[7]BS12-03'!AP26+'[7]BS12-03'!AP23+1</f>
        <v>44408.6</v>
      </c>
      <c r="G22" s="121"/>
      <c r="H22" s="121">
        <v>84895</v>
      </c>
      <c r="I22" s="121"/>
      <c r="J22" s="16"/>
      <c r="K22" s="16"/>
    </row>
    <row r="23" spans="1:11" ht="14.25" customHeight="1">
      <c r="A23" s="16"/>
      <c r="B23" s="18"/>
      <c r="C23" s="119"/>
      <c r="D23" s="126" t="s">
        <v>28</v>
      </c>
      <c r="E23" s="108"/>
      <c r="F23" s="121">
        <f>-'[7]BS12-03'!AP45+F30</f>
        <v>11272</v>
      </c>
      <c r="G23" s="121"/>
      <c r="H23" s="121">
        <v>11414</v>
      </c>
      <c r="I23" s="121"/>
      <c r="J23" s="16"/>
      <c r="K23" s="16"/>
    </row>
    <row r="24" spans="1:11" ht="14.25" customHeight="1">
      <c r="A24" s="16"/>
      <c r="B24" s="18"/>
      <c r="C24" s="119"/>
      <c r="D24" s="126" t="s">
        <v>27</v>
      </c>
      <c r="E24" s="108"/>
      <c r="F24" s="121">
        <f>'[7]BS12-03'!AP27+'[7]BS12-03'!AP28</f>
        <v>12159</v>
      </c>
      <c r="G24" s="121"/>
      <c r="H24" s="121">
        <v>7005</v>
      </c>
      <c r="I24" s="121"/>
      <c r="J24" s="16"/>
      <c r="K24" s="16"/>
    </row>
    <row r="25" spans="1:11" ht="16.5" customHeight="1">
      <c r="A25" s="16"/>
      <c r="B25" s="18"/>
      <c r="C25" s="119"/>
      <c r="D25" s="127"/>
      <c r="E25" s="108"/>
      <c r="F25" s="128">
        <f>SUM(F18:F24)</f>
        <v>204939.522</v>
      </c>
      <c r="G25" s="128"/>
      <c r="H25" s="128">
        <f>SUM(H18:H24)</f>
        <v>257627</v>
      </c>
      <c r="I25" s="117"/>
      <c r="J25" s="16"/>
      <c r="K25" s="16"/>
    </row>
    <row r="26" spans="1:11" ht="12.75" customHeight="1">
      <c r="A26" s="16"/>
      <c r="B26" s="18">
        <v>8</v>
      </c>
      <c r="C26" s="108" t="s">
        <v>114</v>
      </c>
      <c r="D26" s="108"/>
      <c r="E26" s="108"/>
      <c r="F26" s="108"/>
      <c r="G26" s="108"/>
      <c r="H26" s="108"/>
      <c r="I26" s="108"/>
      <c r="J26" s="16"/>
      <c r="K26" s="16"/>
    </row>
    <row r="27" spans="1:11" ht="14.25" customHeight="1">
      <c r="A27" s="16"/>
      <c r="B27" s="18"/>
      <c r="C27" s="108"/>
      <c r="D27" s="125" t="s">
        <v>115</v>
      </c>
      <c r="E27" s="108"/>
      <c r="F27" s="121">
        <f>'[7]BS12-03'!AP32+'[7]BS12-03'!AP35+'[7]BS12-03'!AP36+'[7]BS12-03'!AP40+'[7]BS12-03'!AP39</f>
        <v>47444</v>
      </c>
      <c r="G27" s="121"/>
      <c r="H27" s="121">
        <v>52494</v>
      </c>
      <c r="I27" s="121"/>
      <c r="J27" s="16"/>
      <c r="K27" s="16"/>
    </row>
    <row r="28" spans="1:11" ht="14.25" customHeight="1">
      <c r="A28" s="16"/>
      <c r="B28" s="18"/>
      <c r="C28" s="108"/>
      <c r="D28" s="126" t="s">
        <v>29</v>
      </c>
      <c r="E28" s="108"/>
      <c r="F28" s="121">
        <f>'[7]BS12-03'!AP33</f>
        <v>351</v>
      </c>
      <c r="G28" s="121"/>
      <c r="H28" s="121">
        <v>166</v>
      </c>
      <c r="I28" s="121"/>
      <c r="J28" s="16"/>
      <c r="K28" s="16"/>
    </row>
    <row r="29" spans="1:11" ht="14.25" customHeight="1">
      <c r="A29" s="16"/>
      <c r="B29" s="18"/>
      <c r="C29" s="108"/>
      <c r="D29" s="122" t="s">
        <v>116</v>
      </c>
      <c r="E29" s="108"/>
      <c r="F29" s="121">
        <f>'[7]BS12-03'!AP42+'[7]BS12-03'!AP43</f>
        <v>74931</v>
      </c>
      <c r="G29" s="121"/>
      <c r="H29" s="121">
        <v>251057</v>
      </c>
      <c r="I29" s="121"/>
      <c r="J29" s="16"/>
      <c r="K29" s="16"/>
    </row>
    <row r="30" spans="1:11" ht="14.25" customHeight="1">
      <c r="A30" s="16"/>
      <c r="B30" s="18"/>
      <c r="C30" s="108"/>
      <c r="D30" s="122" t="s">
        <v>117</v>
      </c>
      <c r="E30" s="108"/>
      <c r="F30" s="121">
        <v>410</v>
      </c>
      <c r="G30" s="121"/>
      <c r="H30" s="121">
        <v>209</v>
      </c>
      <c r="I30" s="121"/>
      <c r="J30" s="16"/>
      <c r="K30" s="16"/>
    </row>
    <row r="31" spans="1:11" ht="16.5" customHeight="1">
      <c r="A31" s="16"/>
      <c r="B31" s="18"/>
      <c r="C31" s="108"/>
      <c r="D31" s="129"/>
      <c r="E31" s="108"/>
      <c r="F31" s="128">
        <f>SUM(F27:F30)</f>
        <v>123136</v>
      </c>
      <c r="G31" s="128"/>
      <c r="H31" s="128">
        <f>SUM(H27:H30)</f>
        <v>303926</v>
      </c>
      <c r="I31" s="117"/>
      <c r="J31" s="16"/>
      <c r="K31" s="16"/>
    </row>
    <row r="32" spans="1:11" ht="14.25" customHeight="1">
      <c r="A32" s="16"/>
      <c r="B32" s="18">
        <v>9</v>
      </c>
      <c r="C32" s="115" t="s">
        <v>118</v>
      </c>
      <c r="D32" s="108"/>
      <c r="E32" s="108"/>
      <c r="F32" s="117">
        <f>+F25-F31</f>
        <v>81803.522</v>
      </c>
      <c r="G32" s="117"/>
      <c r="H32" s="117">
        <f>+H25-H31</f>
        <v>-46299</v>
      </c>
      <c r="I32" s="117"/>
      <c r="J32" s="16"/>
      <c r="K32" s="16"/>
    </row>
    <row r="33" spans="1:11" ht="3.75" customHeight="1">
      <c r="A33" s="16"/>
      <c r="B33" s="18"/>
      <c r="C33" s="115"/>
      <c r="D33" s="108"/>
      <c r="E33" s="108"/>
      <c r="F33" s="117"/>
      <c r="G33" s="117"/>
      <c r="H33" s="117"/>
      <c r="I33" s="117"/>
      <c r="J33" s="16"/>
      <c r="K33" s="16"/>
    </row>
    <row r="34" spans="1:11" ht="16.5" customHeight="1" thickBot="1">
      <c r="A34" s="16"/>
      <c r="B34" s="18"/>
      <c r="C34" s="130"/>
      <c r="D34" s="108"/>
      <c r="E34" s="108"/>
      <c r="F34" s="131">
        <f>F32+F10+F11+F12+F13+F14+F15</f>
        <v>1113386.559</v>
      </c>
      <c r="G34" s="131"/>
      <c r="H34" s="131">
        <f>H32+H10+H11+H12+H13+H14</f>
        <v>970017</v>
      </c>
      <c r="I34" s="117"/>
      <c r="J34" s="16"/>
      <c r="K34" s="16"/>
    </row>
    <row r="35" spans="1:11" ht="7.5" customHeight="1" thickTop="1">
      <c r="A35" s="16"/>
      <c r="B35" s="18">
        <v>10</v>
      </c>
      <c r="C35" s="132"/>
      <c r="D35" s="108"/>
      <c r="E35" s="108"/>
      <c r="F35" s="108"/>
      <c r="G35" s="108"/>
      <c r="H35" s="108"/>
      <c r="I35" s="108"/>
      <c r="J35" s="16"/>
      <c r="K35" s="16"/>
    </row>
    <row r="36" spans="1:11" ht="14.25" customHeight="1">
      <c r="A36" s="16"/>
      <c r="B36" s="18"/>
      <c r="C36" s="108" t="s">
        <v>119</v>
      </c>
      <c r="D36" s="108"/>
      <c r="E36" s="108"/>
      <c r="F36" s="123">
        <f>'[7]BS12-03'!AP53</f>
        <v>350228.632</v>
      </c>
      <c r="G36" s="123"/>
      <c r="H36" s="123">
        <f>'[8]BS-3-03'!AS47</f>
        <v>350229</v>
      </c>
      <c r="I36" s="123"/>
      <c r="J36" s="16"/>
      <c r="K36" s="16"/>
    </row>
    <row r="37" spans="1:11" ht="14.25" customHeight="1">
      <c r="A37" s="16"/>
      <c r="B37" s="18"/>
      <c r="C37" s="108" t="s">
        <v>120</v>
      </c>
      <c r="D37" s="108"/>
      <c r="E37" s="108"/>
      <c r="F37" s="133">
        <f>'[7]BS12-03'!AP54+'[7]BS12-03'!AP57+'[7]BS12-03'!AP60+'[7]BS12-03'!AP61+'[7]BS12-03'!AP62+'[7]BS12-03'!AP64</f>
        <v>362256.306</v>
      </c>
      <c r="G37" s="133"/>
      <c r="H37" s="133">
        <v>363608</v>
      </c>
      <c r="I37" s="123"/>
      <c r="J37" s="16"/>
      <c r="K37" s="16"/>
    </row>
    <row r="38" spans="1:11" ht="3.75" customHeight="1">
      <c r="A38" s="16"/>
      <c r="B38" s="18"/>
      <c r="C38" s="108"/>
      <c r="D38" s="108"/>
      <c r="E38" s="108"/>
      <c r="F38" s="123"/>
      <c r="G38" s="123"/>
      <c r="H38" s="123"/>
      <c r="I38" s="123"/>
      <c r="J38" s="16"/>
      <c r="K38" s="16"/>
    </row>
    <row r="39" spans="1:11" ht="14.25" customHeight="1">
      <c r="A39" s="16"/>
      <c r="B39" s="18"/>
      <c r="C39" s="108" t="s">
        <v>121</v>
      </c>
      <c r="D39" s="127"/>
      <c r="E39" s="108"/>
      <c r="F39" s="117">
        <f>SUM(F36:F37)</f>
        <v>712484.938</v>
      </c>
      <c r="G39" s="117"/>
      <c r="H39" s="117">
        <f>SUM(H36:H37)</f>
        <v>713837</v>
      </c>
      <c r="I39" s="117"/>
      <c r="J39" s="16"/>
      <c r="K39" s="16"/>
    </row>
    <row r="40" spans="1:11" ht="14.25" customHeight="1">
      <c r="A40" s="16"/>
      <c r="B40" s="18">
        <v>11</v>
      </c>
      <c r="C40" s="108" t="s">
        <v>91</v>
      </c>
      <c r="D40" s="108"/>
      <c r="E40" s="108" t="s">
        <v>25</v>
      </c>
      <c r="F40" s="114">
        <f>'[7]BS12-03'!AP66</f>
        <v>46223.181</v>
      </c>
      <c r="G40" s="114"/>
      <c r="H40" s="114">
        <v>51575</v>
      </c>
      <c r="I40" s="114"/>
      <c r="J40" s="16"/>
      <c r="K40" s="16"/>
    </row>
    <row r="41" spans="1:11" ht="14.25" customHeight="1">
      <c r="A41" s="16"/>
      <c r="B41" s="18"/>
      <c r="C41" s="108" t="s">
        <v>122</v>
      </c>
      <c r="D41" s="108"/>
      <c r="E41" s="108"/>
      <c r="F41" s="114"/>
      <c r="G41" s="114"/>
      <c r="H41" s="114"/>
      <c r="I41" s="114"/>
      <c r="J41" s="16"/>
      <c r="K41" s="16"/>
    </row>
    <row r="42" spans="1:11" ht="14.25" customHeight="1">
      <c r="A42" s="16"/>
      <c r="B42" s="18">
        <v>13</v>
      </c>
      <c r="C42" s="134"/>
      <c r="D42" s="108" t="s">
        <v>123</v>
      </c>
      <c r="E42" s="108"/>
      <c r="F42" s="121">
        <f>'[7]BS12-03'!AP69</f>
        <v>351000</v>
      </c>
      <c r="G42" s="114"/>
      <c r="H42" s="121">
        <v>196000</v>
      </c>
      <c r="I42" s="114"/>
      <c r="J42" s="16"/>
      <c r="K42" s="16"/>
    </row>
    <row r="43" spans="1:11" ht="14.25" customHeight="1">
      <c r="A43" s="16"/>
      <c r="B43" s="18">
        <v>14</v>
      </c>
      <c r="C43" s="134"/>
      <c r="D43" s="108" t="s">
        <v>124</v>
      </c>
      <c r="E43" s="108"/>
      <c r="F43" s="123">
        <f>'[7]BS12-03'!AP72+'[7]BS12-03'!AP73+1</f>
        <v>3679</v>
      </c>
      <c r="G43" s="117"/>
      <c r="H43" s="123">
        <f>7262+1343</f>
        <v>8605</v>
      </c>
      <c r="I43" s="117"/>
      <c r="J43" s="16"/>
      <c r="K43" s="16"/>
    </row>
    <row r="44" spans="1:11" ht="3.75" customHeight="1">
      <c r="A44" s="16"/>
      <c r="B44" s="18"/>
      <c r="C44" s="132"/>
      <c r="D44" s="108"/>
      <c r="E44" s="108"/>
      <c r="F44" s="117"/>
      <c r="G44" s="117"/>
      <c r="H44" s="117"/>
      <c r="I44" s="117"/>
      <c r="J44" s="16"/>
      <c r="K44" s="16"/>
    </row>
    <row r="45" spans="1:11" ht="16.5" customHeight="1" thickBot="1">
      <c r="A45" s="16"/>
      <c r="B45" s="18"/>
      <c r="C45" s="132"/>
      <c r="D45" s="108"/>
      <c r="E45" s="108"/>
      <c r="F45" s="131">
        <f>SUM(F39:F44)</f>
        <v>1113387.119</v>
      </c>
      <c r="G45" s="131"/>
      <c r="H45" s="131">
        <f>SUM(H39:H44)</f>
        <v>970017</v>
      </c>
      <c r="I45" s="117"/>
      <c r="J45" s="16"/>
      <c r="K45" s="16"/>
    </row>
    <row r="46" spans="1:11" ht="8.25" customHeight="1" thickTop="1">
      <c r="A46" s="16"/>
      <c r="B46" s="18"/>
      <c r="C46" s="132"/>
      <c r="D46" s="108"/>
      <c r="E46" s="108"/>
      <c r="F46" s="123"/>
      <c r="G46" s="123"/>
      <c r="H46" s="123"/>
      <c r="I46" s="117"/>
      <c r="J46" s="16"/>
      <c r="K46" s="16"/>
    </row>
    <row r="47" spans="1:11" ht="14.25" customHeight="1">
      <c r="A47" s="16"/>
      <c r="B47" s="18">
        <v>15</v>
      </c>
      <c r="C47" s="115" t="s">
        <v>125</v>
      </c>
      <c r="D47" s="108"/>
      <c r="E47" s="108"/>
      <c r="F47" s="135">
        <f>+F39/700458.418</f>
        <v>1.0171694988466824</v>
      </c>
      <c r="G47" s="117"/>
      <c r="H47" s="135">
        <f>+H39/700458.418</f>
        <v>1.0190997518999052</v>
      </c>
      <c r="I47" s="117"/>
      <c r="J47" s="16"/>
      <c r="K47" s="16"/>
    </row>
    <row r="48" spans="1:11" ht="3" customHeight="1">
      <c r="A48" s="16"/>
      <c r="B48" s="16"/>
      <c r="C48" s="108"/>
      <c r="D48" s="108"/>
      <c r="E48" s="108"/>
      <c r="F48" s="136"/>
      <c r="G48" s="117"/>
      <c r="H48" s="108"/>
      <c r="I48" s="108"/>
      <c r="J48" s="16"/>
      <c r="K48" s="16"/>
    </row>
    <row r="49" spans="1:11" ht="12.75">
      <c r="A49" s="16"/>
      <c r="B49" s="16"/>
      <c r="C49" s="16"/>
      <c r="D49" s="16"/>
      <c r="E49" s="16"/>
      <c r="F49" s="19"/>
      <c r="G49" s="19"/>
      <c r="H49" s="19"/>
      <c r="I49" s="19"/>
      <c r="J49" s="16"/>
      <c r="K49" s="16"/>
    </row>
    <row r="50" spans="1:11" ht="12.75">
      <c r="A50" s="16"/>
      <c r="B50" s="16"/>
      <c r="C50" s="16"/>
      <c r="D50" s="16"/>
      <c r="E50" s="16"/>
      <c r="F50" s="19"/>
      <c r="G50" s="19"/>
      <c r="H50" s="19"/>
      <c r="I50" s="19"/>
      <c r="J50" s="16"/>
      <c r="K50" s="16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2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2.7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4" spans="10:43" ht="15.75"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0:43" ht="15.75"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0:43" ht="15.75"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0:43" ht="15.75"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0:43" ht="15.75"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0:43" ht="15.75"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0:43" ht="15.75"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0:43" ht="15.75"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0:43" ht="15.75"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0:43" ht="15.75"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0:43" ht="15.75"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0:43" ht="15.75"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0:43" ht="15.75"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0:43" ht="15.75"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0:43" ht="15.75"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0:43" ht="15.75"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0:43" ht="15.75"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0:43" ht="15.75"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ht="15.75">
      <c r="E92" s="10"/>
    </row>
    <row r="93" ht="15.75">
      <c r="E93" s="10"/>
    </row>
    <row r="94" ht="15.75">
      <c r="E94" s="10"/>
    </row>
    <row r="95" ht="15.75">
      <c r="E95" s="10"/>
    </row>
    <row r="96" ht="15.75">
      <c r="E96" s="10"/>
    </row>
    <row r="97" ht="15.75">
      <c r="E97" s="10"/>
    </row>
    <row r="98" ht="15.75">
      <c r="E98" s="10"/>
    </row>
    <row r="99" ht="15.75">
      <c r="E99" s="10"/>
    </row>
    <row r="100" ht="15.75">
      <c r="E100" s="10"/>
    </row>
    <row r="101" ht="15.75">
      <c r="E101" s="10"/>
    </row>
    <row r="102" ht="15.75">
      <c r="E102" s="10"/>
    </row>
    <row r="103" ht="15.75">
      <c r="E103" s="10"/>
    </row>
    <row r="104" ht="15.75">
      <c r="E104" s="10"/>
    </row>
    <row r="105" ht="15.75">
      <c r="E105" s="10"/>
    </row>
    <row r="106" ht="15.75">
      <c r="E106" s="10"/>
    </row>
    <row r="107" ht="15.75">
      <c r="E107" s="10"/>
    </row>
    <row r="108" ht="15.75">
      <c r="E108" s="10"/>
    </row>
    <row r="109" ht="15.75">
      <c r="E109" s="10"/>
    </row>
    <row r="110" ht="15.75">
      <c r="E110" s="10"/>
    </row>
    <row r="111" ht="15.75">
      <c r="E111" s="10"/>
    </row>
    <row r="112" ht="15.75">
      <c r="E112" s="10"/>
    </row>
    <row r="113" ht="15.75">
      <c r="E113" s="10"/>
    </row>
    <row r="114" ht="15.75">
      <c r="E114" s="10"/>
    </row>
    <row r="115" ht="15.75">
      <c r="E115" s="10"/>
    </row>
    <row r="116" ht="15.75">
      <c r="E116" s="10"/>
    </row>
    <row r="117" ht="15.75">
      <c r="E117" s="10"/>
    </row>
    <row r="118" ht="15.75">
      <c r="E118" s="10"/>
    </row>
    <row r="119" ht="15.75">
      <c r="E119" s="10"/>
    </row>
    <row r="120" ht="15.75">
      <c r="E120" s="10"/>
    </row>
    <row r="121" ht="15.75">
      <c r="E121" s="10"/>
    </row>
    <row r="122" ht="15.75">
      <c r="E122" s="10"/>
    </row>
    <row r="123" ht="15.75">
      <c r="E123" s="10"/>
    </row>
    <row r="124" ht="15.75">
      <c r="E124" s="10"/>
    </row>
    <row r="125" ht="15.75">
      <c r="E125" s="10"/>
    </row>
    <row r="126" ht="15.75">
      <c r="E126" s="10"/>
    </row>
    <row r="127" ht="15.75">
      <c r="E127" s="10"/>
    </row>
    <row r="128" ht="15.75">
      <c r="E128" s="10"/>
    </row>
    <row r="129" ht="15.75">
      <c r="E129" s="10"/>
    </row>
    <row r="130" ht="15.75">
      <c r="E130" s="10"/>
    </row>
    <row r="131" ht="15.75">
      <c r="E131" s="10"/>
    </row>
    <row r="132" ht="15.75">
      <c r="E132" s="10"/>
    </row>
    <row r="133" ht="15.75">
      <c r="E133" s="10"/>
    </row>
    <row r="134" ht="15.75">
      <c r="E134" s="10"/>
    </row>
    <row r="135" ht="15.75">
      <c r="E135" s="10"/>
    </row>
    <row r="136" ht="15.75">
      <c r="E136" s="10"/>
    </row>
    <row r="137" ht="15.75">
      <c r="E137" s="10"/>
    </row>
    <row r="138" ht="15.75">
      <c r="E138" s="10"/>
    </row>
    <row r="139" ht="15.75">
      <c r="E139" s="10"/>
    </row>
    <row r="140" ht="15.75">
      <c r="E140" s="10"/>
    </row>
    <row r="141" ht="15.75">
      <c r="E141" s="10"/>
    </row>
    <row r="142" ht="15.75">
      <c r="E142" s="10"/>
    </row>
    <row r="143" ht="15.75">
      <c r="E143" s="10"/>
    </row>
    <row r="144" ht="15.75">
      <c r="E144" s="10"/>
    </row>
    <row r="145" ht="15.75">
      <c r="E145" s="10"/>
    </row>
    <row r="146" ht="15.75">
      <c r="E146" s="10"/>
    </row>
    <row r="147" ht="15.75">
      <c r="E147" s="10"/>
    </row>
    <row r="148" ht="15.75">
      <c r="E148" s="10"/>
    </row>
    <row r="149" ht="15.75">
      <c r="E149" s="10"/>
    </row>
    <row r="150" ht="15.75">
      <c r="E150" s="10"/>
    </row>
    <row r="151" ht="15.75">
      <c r="E151" s="10"/>
    </row>
    <row r="152" ht="15.75">
      <c r="E152" s="10"/>
    </row>
    <row r="153" ht="15.75">
      <c r="E153" s="10"/>
    </row>
    <row r="154" ht="15.75">
      <c r="E154" s="10"/>
    </row>
    <row r="155" ht="15.75">
      <c r="E155" s="10"/>
    </row>
    <row r="156" ht="15.75">
      <c r="E156" s="10"/>
    </row>
    <row r="157" ht="15.75">
      <c r="E157" s="10"/>
    </row>
    <row r="158" ht="15.75">
      <c r="E158" s="10"/>
    </row>
    <row r="159" ht="15.75">
      <c r="E159" s="10"/>
    </row>
    <row r="160" ht="15.75">
      <c r="E160" s="10"/>
    </row>
    <row r="161" ht="15.75">
      <c r="E161" s="10"/>
    </row>
    <row r="162" ht="15.75">
      <c r="E162" s="10"/>
    </row>
    <row r="163" ht="15.75">
      <c r="E163" s="10"/>
    </row>
    <row r="164" ht="15.75">
      <c r="E164" s="10"/>
    </row>
    <row r="165" ht="15.75">
      <c r="E165" s="10"/>
    </row>
    <row r="166" ht="15.75">
      <c r="E166" s="10"/>
    </row>
    <row r="167" ht="15.75">
      <c r="E167" s="10"/>
    </row>
    <row r="168" ht="15.75">
      <c r="E168" s="10"/>
    </row>
    <row r="169" ht="15.75">
      <c r="E169" s="10"/>
    </row>
    <row r="170" ht="15.75">
      <c r="E170" s="10"/>
    </row>
    <row r="171" ht="15.75">
      <c r="E171" s="10"/>
    </row>
    <row r="172" ht="15.75">
      <c r="E172" s="10"/>
    </row>
    <row r="173" ht="15.75">
      <c r="E173" s="10"/>
    </row>
    <row r="174" ht="15.75">
      <c r="E174" s="10"/>
    </row>
    <row r="175" ht="15.75">
      <c r="E175" s="10"/>
    </row>
    <row r="176" ht="15.75">
      <c r="E176" s="10"/>
    </row>
    <row r="177" ht="15.75">
      <c r="E177" s="10"/>
    </row>
    <row r="178" ht="15.75">
      <c r="E178" s="10"/>
    </row>
    <row r="179" ht="15.75">
      <c r="E179" s="10"/>
    </row>
    <row r="180" ht="15.75">
      <c r="E180" s="10"/>
    </row>
    <row r="181" ht="15.75">
      <c r="E181" s="10"/>
    </row>
    <row r="182" ht="15.75">
      <c r="E182" s="10"/>
    </row>
    <row r="183" ht="15.75">
      <c r="E183" s="10"/>
    </row>
    <row r="184" ht="15.75">
      <c r="E184" s="10"/>
    </row>
    <row r="185" ht="15.75">
      <c r="E185" s="10"/>
    </row>
    <row r="186" ht="15.75">
      <c r="E186" s="10"/>
    </row>
    <row r="187" ht="15.75">
      <c r="E187" s="10"/>
    </row>
    <row r="188" ht="15.75">
      <c r="E188" s="10"/>
    </row>
    <row r="189" ht="15.75">
      <c r="E189" s="10"/>
    </row>
  </sheetData>
  <printOptions horizontalCentered="1" verticalCentered="1"/>
  <pageMargins left="1" right="0.5" top="0" bottom="0" header="0.58" footer="0.98"/>
  <pageSetup horizontalDpi="600" verticalDpi="600" orientation="portrait" paperSize="9" scale="95" r:id="rId1"/>
  <headerFooter alignWithMargins="0">
    <oddFooter>&amp;R&amp;"Times New Roman,Regular"&amp;8HLPB/2</oddFooter>
  </headerFooter>
  <rowBreaks count="1" manualBreakCount="1">
    <brk id="49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HLSS</cp:lastModifiedBy>
  <cp:lastPrinted>2004-02-17T08:49:17Z</cp:lastPrinted>
  <dcterms:created xsi:type="dcterms:W3CDTF">2004-02-17T02:34:59Z</dcterms:created>
  <dcterms:modified xsi:type="dcterms:W3CDTF">2004-02-17T06:44:10Z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